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3040" windowHeight="9060" tabRatio="944"/>
  </bookViews>
  <sheets>
    <sheet name="Impact on Self-Harm" sheetId="21" r:id="rId1"/>
    <sheet name="Notes to readers" sheetId="20" r:id="rId2"/>
    <sheet name="Table of contents" sheetId="2" r:id="rId3"/>
    <sheet name="1. ED by month, prov" sheetId="15" r:id="rId4"/>
    <sheet name="2. ED by mode of self-harm" sheetId="17" r:id="rId5"/>
    <sheet name="3. ED patient characteristics" sheetId="18" r:id="rId6"/>
    <sheet name="4. ED age and gender" sheetId="19" r:id="rId7"/>
    <sheet name="5. Inpatient by month, prov" sheetId="7" r:id="rId8"/>
    <sheet name="6. Inpatient characteristics" sheetId="9" r:id="rId9"/>
    <sheet name="7. Inpatient by mode" sheetId="13" r:id="rId10"/>
    <sheet name="8. Hosp age and gender" sheetId="14" r:id="rId11"/>
  </sheets>
  <definedNames>
    <definedName name="Title..AN13">'5. Inpatient by month, prov'!$A$5</definedName>
    <definedName name="Title..D11">'3. ED patient characteristics'!$A$6</definedName>
    <definedName name="Title..D11.6">'6. Inpatient characteristics'!$A$6</definedName>
    <definedName name="Title..D20">'3. ED patient characteristics'!$A$12</definedName>
    <definedName name="Title..D20.6">'6. Inpatient characteristics'!$A$12</definedName>
    <definedName name="Title..D23">'3. ED patient characteristics'!$A$21</definedName>
    <definedName name="Title..D23.6">'6. Inpatient characteristics'!$A$21</definedName>
    <definedName name="Title..D26">'3. ED patient characteristics'!$A$24</definedName>
    <definedName name="Title..D26.6">'6. Inpatient characteristics'!$A$24</definedName>
    <definedName name="Title..D32">'3. ED patient characteristics'!$A$27</definedName>
    <definedName name="Title..D32.6">'6. Inpatient characteristics'!$A$27</definedName>
    <definedName name="Title..D37.6">'6. Inpatient characteristics'!$A$33</definedName>
    <definedName name="Title..D38">'3. ED patient characteristics'!$A$33</definedName>
    <definedName name="Title..D43">'3. ED patient characteristics'!$A$39</definedName>
    <definedName name="Title..D5">'3. ED patient characteristics'!$A$4</definedName>
    <definedName name="Title..D5.6">'6. Inpatient characteristics'!$A$4</definedName>
    <definedName name="Title..G10">'4. ED age and gender'!$A$5</definedName>
    <definedName name="Title..G10.8">'8. Hosp age and gender'!$A$5</definedName>
    <definedName name="Title..G27">'4. ED age and gender'!$A$19</definedName>
    <definedName name="Title..G28.8">'8. Hosp age and gender'!$A$20</definedName>
    <definedName name="Title..M13">'2. ED by mode of self-harm'!$A$5</definedName>
    <definedName name="Title..M13.7">'7. Inpatient by mode'!$A$5</definedName>
    <definedName name="Title..V13">'1. ED by month, prov'!$A$5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14" l="1"/>
  <c r="G22" i="14"/>
  <c r="G23" i="14"/>
  <c r="G24" i="14"/>
  <c r="G25" i="14"/>
  <c r="G26" i="14"/>
  <c r="G27" i="14"/>
  <c r="G21" i="14"/>
  <c r="F28" i="14"/>
  <c r="F27" i="14"/>
  <c r="F22" i="14"/>
  <c r="F23" i="14"/>
  <c r="F24" i="14"/>
  <c r="F25" i="14"/>
  <c r="F26" i="14"/>
  <c r="F21" i="14"/>
  <c r="G7" i="14"/>
  <c r="G8" i="14"/>
  <c r="G9" i="14"/>
  <c r="G10" i="14"/>
  <c r="G6" i="14"/>
  <c r="F7" i="14"/>
  <c r="F8" i="14"/>
  <c r="F9" i="14"/>
  <c r="F10" i="14"/>
  <c r="F6" i="14"/>
  <c r="M7" i="13"/>
  <c r="M8" i="13"/>
  <c r="M9" i="13"/>
  <c r="M10" i="13"/>
  <c r="M11" i="13"/>
  <c r="M12" i="13"/>
  <c r="M13" i="13"/>
  <c r="M6" i="13"/>
  <c r="J7" i="13"/>
  <c r="J8" i="13"/>
  <c r="J9" i="13"/>
  <c r="J10" i="13"/>
  <c r="J11" i="13"/>
  <c r="J12" i="13"/>
  <c r="J13" i="13"/>
  <c r="J6" i="13"/>
  <c r="G7" i="13"/>
  <c r="G8" i="13"/>
  <c r="G9" i="13"/>
  <c r="G10" i="13"/>
  <c r="G11" i="13"/>
  <c r="G12" i="13"/>
  <c r="G13" i="13"/>
  <c r="G6" i="13"/>
  <c r="D7" i="13"/>
  <c r="D8" i="13"/>
  <c r="D9" i="13"/>
  <c r="D10" i="13"/>
  <c r="D11" i="13"/>
  <c r="D12" i="13"/>
  <c r="D13" i="13"/>
  <c r="D6" i="13"/>
  <c r="D35" i="9"/>
  <c r="D36" i="9"/>
  <c r="D37" i="9"/>
  <c r="D34" i="9"/>
  <c r="D29" i="9"/>
  <c r="D30" i="9"/>
  <c r="D31" i="9"/>
  <c r="D32" i="9"/>
  <c r="D28" i="9"/>
  <c r="D26" i="9"/>
  <c r="D25" i="9"/>
  <c r="D23" i="9"/>
  <c r="D22" i="9"/>
  <c r="D14" i="9"/>
  <c r="D15" i="9"/>
  <c r="D16" i="9"/>
  <c r="D17" i="9"/>
  <c r="D18" i="9"/>
  <c r="D19" i="9"/>
  <c r="D20" i="9"/>
  <c r="D13" i="9"/>
  <c r="D8" i="9"/>
  <c r="D9" i="9"/>
  <c r="D10" i="9"/>
  <c r="D11" i="9"/>
  <c r="D7" i="9"/>
  <c r="D5" i="9"/>
  <c r="AN11" i="7"/>
  <c r="AN10" i="7"/>
  <c r="AN9" i="7"/>
  <c r="AN8" i="7"/>
  <c r="AN7" i="7"/>
  <c r="AK10" i="7"/>
  <c r="AK9" i="7"/>
  <c r="AK7" i="7"/>
  <c r="AK6" i="7"/>
  <c r="AH13" i="7"/>
  <c r="AH12" i="7"/>
  <c r="AH8" i="7"/>
  <c r="AH7" i="7"/>
  <c r="AE7" i="7"/>
  <c r="AE8" i="7"/>
  <c r="AE9" i="7"/>
  <c r="AE10" i="7"/>
  <c r="AE11" i="7"/>
  <c r="AE12" i="7"/>
  <c r="AE13" i="7"/>
  <c r="AE6" i="7"/>
  <c r="AB7" i="7"/>
  <c r="AB8" i="7"/>
  <c r="AB9" i="7"/>
  <c r="AB10" i="7"/>
  <c r="AB11" i="7"/>
  <c r="AB12" i="7"/>
  <c r="AB13" i="7"/>
  <c r="AB6" i="7"/>
  <c r="Y7" i="7"/>
  <c r="Y8" i="7"/>
  <c r="Y9" i="7"/>
  <c r="Y10" i="7"/>
  <c r="Y11" i="7"/>
  <c r="Y12" i="7"/>
  <c r="Y13" i="7"/>
  <c r="Y6" i="7"/>
  <c r="V7" i="7"/>
  <c r="V8" i="7"/>
  <c r="V9" i="7"/>
  <c r="V10" i="7"/>
  <c r="V11" i="7"/>
  <c r="V12" i="7"/>
  <c r="V13" i="7"/>
  <c r="V6" i="7"/>
  <c r="S7" i="7"/>
  <c r="S8" i="7"/>
  <c r="S9" i="7"/>
  <c r="S10" i="7"/>
  <c r="S11" i="7"/>
  <c r="S12" i="7"/>
  <c r="S13" i="7"/>
  <c r="S6" i="7"/>
  <c r="P7" i="7"/>
  <c r="P8" i="7"/>
  <c r="P9" i="7"/>
  <c r="P10" i="7"/>
  <c r="P11" i="7"/>
  <c r="P12" i="7"/>
  <c r="P13" i="7"/>
  <c r="P6" i="7"/>
  <c r="M7" i="7"/>
  <c r="M8" i="7"/>
  <c r="M9" i="7"/>
  <c r="M10" i="7"/>
  <c r="M11" i="7"/>
  <c r="M12" i="7"/>
  <c r="M13" i="7"/>
  <c r="M6" i="7"/>
  <c r="J11" i="7"/>
  <c r="J12" i="7"/>
  <c r="J13" i="7"/>
  <c r="J6" i="7"/>
  <c r="G7" i="7"/>
  <c r="G8" i="7"/>
  <c r="G9" i="7"/>
  <c r="G10" i="7"/>
  <c r="G11" i="7"/>
  <c r="G12" i="7"/>
  <c r="G13" i="7"/>
  <c r="G6" i="7"/>
  <c r="D7" i="7"/>
  <c r="D8" i="7"/>
  <c r="D9" i="7"/>
  <c r="D10" i="7"/>
  <c r="D11" i="7"/>
  <c r="D12" i="7"/>
  <c r="D13" i="7"/>
  <c r="D6" i="7"/>
  <c r="G21" i="19" l="1"/>
  <c r="G22" i="19"/>
  <c r="G23" i="19"/>
  <c r="G24" i="19"/>
  <c r="G25" i="19"/>
  <c r="G26" i="19"/>
  <c r="G27" i="19"/>
  <c r="G20" i="19"/>
  <c r="F21" i="19"/>
  <c r="F22" i="19"/>
  <c r="F23" i="19"/>
  <c r="F24" i="19"/>
  <c r="F25" i="19"/>
  <c r="F26" i="19"/>
  <c r="F27" i="19"/>
  <c r="F20" i="19"/>
  <c r="G7" i="19" l="1"/>
  <c r="G8" i="19"/>
  <c r="G9" i="19"/>
  <c r="G10" i="19"/>
  <c r="F7" i="19"/>
  <c r="F8" i="19"/>
  <c r="F9" i="19"/>
  <c r="F10" i="19"/>
  <c r="F6" i="19"/>
  <c r="G6" i="19"/>
  <c r="D41" i="18"/>
  <c r="D42" i="18"/>
  <c r="D43" i="18"/>
  <c r="D40" i="18"/>
  <c r="D35" i="18"/>
  <c r="D36" i="18"/>
  <c r="D37" i="18"/>
  <c r="D38" i="18"/>
  <c r="D34" i="18"/>
  <c r="D29" i="18"/>
  <c r="D30" i="18"/>
  <c r="D31" i="18"/>
  <c r="D32" i="18"/>
  <c r="D28" i="18"/>
  <c r="D26" i="18"/>
  <c r="D25" i="18"/>
  <c r="D23" i="18"/>
  <c r="D22" i="18"/>
  <c r="D14" i="18"/>
  <c r="D15" i="18"/>
  <c r="D16" i="18"/>
  <c r="D17" i="18"/>
  <c r="D18" i="18"/>
  <c r="D19" i="18"/>
  <c r="D20" i="18"/>
  <c r="D13" i="18"/>
  <c r="D8" i="18"/>
  <c r="D9" i="18"/>
  <c r="D10" i="18"/>
  <c r="D11" i="18"/>
  <c r="D7" i="18"/>
  <c r="M7" i="17"/>
  <c r="M8" i="17"/>
  <c r="M9" i="17"/>
  <c r="M10" i="17"/>
  <c r="M11" i="17"/>
  <c r="M12" i="17"/>
  <c r="M13" i="17"/>
  <c r="J7" i="17"/>
  <c r="J8" i="17"/>
  <c r="J9" i="17"/>
  <c r="J10" i="17"/>
  <c r="J11" i="17"/>
  <c r="J12" i="17"/>
  <c r="J13" i="17"/>
  <c r="G7" i="17"/>
  <c r="G8" i="17"/>
  <c r="G9" i="17"/>
  <c r="G10" i="17"/>
  <c r="G11" i="17"/>
  <c r="G12" i="17"/>
  <c r="G13" i="17"/>
  <c r="D7" i="17"/>
  <c r="D8" i="17"/>
  <c r="D9" i="17"/>
  <c r="D10" i="17"/>
  <c r="D11" i="17"/>
  <c r="D12" i="17"/>
  <c r="D13" i="17"/>
  <c r="V10" i="15"/>
  <c r="V11" i="15"/>
  <c r="V12" i="15"/>
  <c r="V13" i="15"/>
  <c r="S7" i="15"/>
  <c r="S8" i="15"/>
  <c r="S9" i="15"/>
  <c r="S10" i="15"/>
  <c r="S11" i="15"/>
  <c r="S12" i="15"/>
  <c r="S13" i="15"/>
  <c r="P7" i="15"/>
  <c r="P8" i="15"/>
  <c r="P9" i="15"/>
  <c r="P10" i="15"/>
  <c r="P11" i="15"/>
  <c r="P12" i="15"/>
  <c r="P13" i="15"/>
  <c r="M7" i="15"/>
  <c r="M8" i="15"/>
  <c r="M9" i="15"/>
  <c r="M10" i="15"/>
  <c r="M11" i="15"/>
  <c r="M12" i="15"/>
  <c r="M13" i="15"/>
  <c r="J7" i="15"/>
  <c r="J8" i="15"/>
  <c r="J9" i="15"/>
  <c r="J10" i="15"/>
  <c r="J11" i="15"/>
  <c r="J12" i="15"/>
  <c r="J13" i="15"/>
  <c r="D7" i="15"/>
  <c r="D8" i="15"/>
  <c r="D9" i="15"/>
  <c r="D10" i="15"/>
  <c r="D11" i="15"/>
  <c r="D12" i="15"/>
  <c r="D13" i="15"/>
  <c r="M6" i="17"/>
  <c r="J6" i="17"/>
  <c r="G6" i="17"/>
  <c r="D6" i="17"/>
  <c r="V9" i="15"/>
  <c r="V7" i="15"/>
  <c r="S6" i="15"/>
  <c r="P6" i="15"/>
  <c r="M6" i="15"/>
  <c r="J6" i="15"/>
  <c r="G13" i="15"/>
  <c r="G11" i="15"/>
  <c r="G8" i="15"/>
  <c r="D6" i="15"/>
  <c r="D5" i="18" l="1"/>
</calcChain>
</file>

<file path=xl/sharedStrings.xml><?xml version="1.0" encoding="utf-8"?>
<sst xmlns="http://schemas.openxmlformats.org/spreadsheetml/2006/main" count="566" uniqueCount="264">
  <si>
    <t>Screen reader users. This workbook has 11 worksheets, including this title page, Notes to readers on tab 2, a Table of contents on tab 3 and 8 data table worksheets beginning on tab 4.</t>
  </si>
  <si>
    <t>Unintended Consequences of COVID-19: Impact on Self-Harm Behaviour — Data Tables</t>
  </si>
  <si>
    <t xml:space="preserve">The Canadian Institute for Health Information (CIHI) is providing this data to facilitate your research and analysis. It provides high-level information on emergency department (ED) visits and hospitalizations related to self-harm at the national, provinicial and territorial levels for 2 periods: March to September 2019 and March to September 2020. This information can be used to understand the impact of COVID-19 on mental health in Canada. </t>
  </si>
  <si>
    <t xml:space="preserve">Unless otherwise indicated, this product uses data provided by Canada’s provinces and territories.   
</t>
  </si>
  <si>
    <t>Additional resources</t>
  </si>
  <si>
    <r>
      <rPr>
        <sz val="11"/>
        <rFont val="Arial"/>
        <family val="2"/>
      </rPr>
      <t xml:space="preserve">The following companion products are available on </t>
    </r>
    <r>
      <rPr>
        <u/>
        <sz val="11"/>
        <color rgb="FF0070C0"/>
        <rFont val="Arial"/>
        <family val="2"/>
      </rPr>
      <t>CIHI’s website</t>
    </r>
    <r>
      <rPr>
        <sz val="11"/>
        <rFont val="Arial"/>
        <family val="2"/>
      </rPr>
      <t>:</t>
    </r>
  </si>
  <si>
    <r>
      <t xml:space="preserve">• </t>
    </r>
    <r>
      <rPr>
        <i/>
        <sz val="11"/>
        <rFont val="Arial"/>
        <family val="2"/>
      </rPr>
      <t>Unintended Consequences of COVID-19: Impact on Self-Harm Behaviour</t>
    </r>
    <r>
      <rPr>
        <sz val="11"/>
        <rFont val="Arial"/>
        <family val="2"/>
      </rPr>
      <t xml:space="preserve"> (report)</t>
    </r>
  </si>
  <si>
    <t>• COVID-19 resources web page</t>
  </si>
  <si>
    <t>Talk to us</t>
  </si>
  <si>
    <t>For data-specific information:</t>
  </si>
  <si>
    <t>healthreports@cihi.ca</t>
  </si>
  <si>
    <t>For more detailed data via CIHI’s data request program:</t>
  </si>
  <si>
    <t>Access Data</t>
  </si>
  <si>
    <t>For media inquiries:</t>
  </si>
  <si>
    <t>media@cihi.ca</t>
  </si>
  <si>
    <t>Social media:</t>
  </si>
  <si>
    <t>CIHI on Twitter</t>
  </si>
  <si>
    <t>CIHI on Facebook</t>
  </si>
  <si>
    <t>CIHI on LinkedIn</t>
  </si>
  <si>
    <t>CIHI on Instagram</t>
  </si>
  <si>
    <t>CIHI on YouTube</t>
  </si>
  <si>
    <t>How to cite this document</t>
  </si>
  <si>
    <r>
      <t xml:space="preserve">Canadian Institute for Health Information. </t>
    </r>
    <r>
      <rPr>
        <i/>
        <sz val="11"/>
        <rFont val="Arial"/>
        <family val="2"/>
      </rPr>
      <t>Unintended Consequences of COVID-19: Impact on Self-Harm Behaviour — Data Tables</t>
    </r>
    <r>
      <rPr>
        <sz val="11"/>
        <rFont val="Arial"/>
        <family val="2"/>
      </rPr>
      <t>. Ottawa, ON: CIHI; 2021.</t>
    </r>
  </si>
  <si>
    <t>End of worksheet</t>
  </si>
  <si>
    <t>Notes to readers</t>
  </si>
  <si>
    <t>To find other information on this subject, use the following search terms: emergency department, ED, inpatient, intentional self-harm.</t>
  </si>
  <si>
    <t xml:space="preserve">This tab contains information on ED visits and inpatient care for intentional self-harm.  </t>
  </si>
  <si>
    <t>Provisional data</t>
  </si>
  <si>
    <t>Results for 2020 are derived from provisional data.</t>
  </si>
  <si>
    <t>What is provisional data?</t>
  </si>
  <si>
    <t>Provisional data refers to any preliminary data received and used before the official annual submission deadline, or closing date, for a data holding. Prior to this closing date, data collection, submission and data quality activities are ongoing. Provisional data is therefore not final and results should be interpreted with caution.</t>
  </si>
  <si>
    <t>What you need to know about using provisional data</t>
  </si>
  <si>
    <t>Provisional data can change</t>
  </si>
  <si>
    <t xml:space="preserve">Data becomes final only after the official annual deadline for a data holding. Provisional data is subject to change throughout the year. Data might change if routine data quality checks uncover errors and data providers correct and resubmit data. It might also change if initial submissions include only partial data that is completed through later data submissions. </t>
  </si>
  <si>
    <t>Provisional data can be incomplete</t>
  </si>
  <si>
    <t xml:space="preserve">Provisional data is more timely than closed-year data, but it may be less complete and/or have other quality issues. This quality trade-off should be considered when using provisional data. </t>
  </si>
  <si>
    <t>The COVID-19 pandemic may affect provisional data (e.g., delayed or incomplete data submission from areas under pressure or that have experienced a temporary redeployment of resources). Counts may not match those published by other sources due to variability in data collection and reporting.</t>
  </si>
  <si>
    <t>General methodology for ED visits and hospitalizations for intentional self-harm</t>
  </si>
  <si>
    <t>This analysis estimated the volume of ED visits and hospitalizations for intentional self-harm from March to September 2020 compared with the same period in 2019.</t>
  </si>
  <si>
    <t>ED visits were assigned to a month based on registration date, while inpatient hospitalizations were based on discharge date.</t>
  </si>
  <si>
    <t>Patients were assigned to a province or territory based on their place of residence.</t>
  </si>
  <si>
    <t>ED visits</t>
  </si>
  <si>
    <t xml:space="preserve">These tables contain data on ED visits from participating jurisdictions in Canada. They do not distinguish between patients who were transferred from one facility to another or readmitted. Therefore, unless otherwise identified, data represents the number of ED visits, not the number of patients. </t>
  </si>
  <si>
    <t xml:space="preserve">ED visit data is obtained from CIHI’s National Ambulatory Care Reporting System (NACRS). NACRS contains demographic, diagnostic and procedural information from participating emergency and ambulatory care settings in Canada. </t>
  </si>
  <si>
    <t>Inclusions</t>
  </si>
  <si>
    <t>1. Visits to Canadian EDs that are not scheduled or pre-registered for service (true emergencies).</t>
  </si>
  <si>
    <t xml:space="preserve">2. Visits that occurred between March 1 and September 30, 2019, or between March 1 and September 30, 2020. </t>
  </si>
  <si>
    <t xml:space="preserve">3. The following provinces and territories are included: Prince Edward Island, Nova Scotia, Ontario, Saskatchewan, Alberta and Yukon. Note that not all facilities in P.E.I., Nova Scotia and Saskatchewan are captured in NACRS. </t>
  </si>
  <si>
    <t>4. Age 10 years and older.</t>
  </si>
  <si>
    <t>5. ED visits with diagnostic codes that correspond to intentional self-harm ICD-10-CA codes X60 to X84 (note that ED data does not use diagnostic typing).</t>
  </si>
  <si>
    <t>Exclusions</t>
  </si>
  <si>
    <t>1. 10 facilities in Saskatchewan that started reporting to NACRS in 2020–2021. Including these facilities can impact comparability as they have no data for 2019–2020.</t>
  </si>
  <si>
    <t>2. Patients whose sex was not recorded as male or female.</t>
  </si>
  <si>
    <t>3. Patients whose age was unknown.</t>
  </si>
  <si>
    <r>
      <t xml:space="preserve">Hospitalizations </t>
    </r>
    <r>
      <rPr>
        <sz val="24"/>
        <rFont val="Arial"/>
        <family val="2"/>
      </rPr>
      <t/>
    </r>
  </si>
  <si>
    <t xml:space="preserve">Inpatient hospitalization data is obtained from CIHI’s Discharge Abstract Database (DAD) and Ontario Mental Health Reporting System (OMHRS). These databases contain demographic and diagnostic information from inpatient care settings in Canada. </t>
  </si>
  <si>
    <t>1. Discharges between March 1 and September 30, 2019, or between March 1 and September 30, 2020.</t>
  </si>
  <si>
    <t>2. Discharges with a diagnosis related to self-harm (ICD-10-CA codes X60 to X84).</t>
  </si>
  <si>
    <t>3. Age 10 years and older.</t>
  </si>
  <si>
    <t>4. Discharges from general hospitals or psychiatric hospitals that report to CIHI's Discharge Abstract Database (DAD).</t>
  </si>
  <si>
    <t>5. Ontario Mental Health Reporting System (OMHRS) records for cases where the OMHRS stay was from an initial ED visit for intentional self-harm (X60 to X84 in the National Ambulatory Care Reporting System [NACRS]), within 7 days. </t>
  </si>
  <si>
    <t>Additional notes on inclusions:  </t>
  </si>
  <si>
    <t>Episode building was performed to account for multiple abstracts within a single episode of care.</t>
  </si>
  <si>
    <t>1. Quebec residents or data submitted by Quebec facilities (unavailable in provisional data).</t>
  </si>
  <si>
    <t>2. Records with admission category of cadaveric donor or stillbirth.</t>
  </si>
  <si>
    <t>3. Hospital admissions for medical assistance in dying (MAID).</t>
  </si>
  <si>
    <t xml:space="preserve">4. Patients whose sex was not recorded as male or female. </t>
  </si>
  <si>
    <r>
      <t>5. Patients whose age was unknown</t>
    </r>
    <r>
      <rPr>
        <sz val="11"/>
        <color rgb="FF00B0F0"/>
        <rFont val="Arial"/>
        <family val="2"/>
      </rPr>
      <t>.</t>
    </r>
  </si>
  <si>
    <t>For more information</t>
  </si>
  <si>
    <r>
      <t xml:space="preserve">About NACRS, OMHRS and DAD data coverage: </t>
    </r>
    <r>
      <rPr>
        <u/>
        <sz val="11"/>
        <color rgb="FF0070C0"/>
        <rFont val="Arial"/>
        <family val="2"/>
      </rPr>
      <t>cihi.ca</t>
    </r>
  </si>
  <si>
    <r>
      <t xml:space="preserve">About data quality, including open-year data quality: </t>
    </r>
    <r>
      <rPr>
        <u/>
        <sz val="11"/>
        <color rgb="FF0070C0"/>
        <rFont val="Arial"/>
        <family val="2"/>
      </rPr>
      <t/>
    </r>
  </si>
  <si>
    <r>
      <rPr>
        <sz val="11"/>
        <rFont val="Arial"/>
        <family val="2"/>
      </rPr>
      <t xml:space="preserve">• </t>
    </r>
    <r>
      <rPr>
        <u/>
        <sz val="11"/>
        <color rgb="FF0070C0"/>
        <rFont val="Arial"/>
        <family val="2"/>
      </rPr>
      <t>Discharge Abstract Database (DAD) metadata</t>
    </r>
  </si>
  <si>
    <r>
      <rPr>
        <sz val="11"/>
        <rFont val="Arial"/>
        <family val="2"/>
      </rPr>
      <t xml:space="preserve">• </t>
    </r>
    <r>
      <rPr>
        <u/>
        <sz val="11"/>
        <color rgb="FF0070C0"/>
        <rFont val="Arial"/>
        <family val="2"/>
      </rPr>
      <t>National Ambulatory Care Reporting System (NACRS) metadata</t>
    </r>
  </si>
  <si>
    <r>
      <rPr>
        <sz val="11"/>
        <rFont val="Arial"/>
        <family val="2"/>
      </rPr>
      <t xml:space="preserve">• </t>
    </r>
    <r>
      <rPr>
        <u/>
        <sz val="11"/>
        <color rgb="FF0070C0"/>
        <rFont val="Arial"/>
        <family val="2"/>
      </rPr>
      <t>Ontario Mental Health Reporting System (OMHRS) metadata</t>
    </r>
  </si>
  <si>
    <t>Table of contents</t>
  </si>
  <si>
    <t>Table 1  Number of ED visits for self-harm by month and province/territory, March to September 2019 and March to September 2020</t>
  </si>
  <si>
    <t>Table 2  Number of ED visits for self-harm by mode of harm, March to September 2019 and March to September 2020</t>
  </si>
  <si>
    <t>Table 3  Patient characteristics of ED visits for self-harm, March to September 2019 and March to September 2020</t>
  </si>
  <si>
    <t>Table 4  Number of ED visits for self-harm by patient age and sex, March to September 2019 and March to September 2020</t>
  </si>
  <si>
    <t>Table 5  Number of hospitalizations for self-harm by month and province/territory, March to September 2019 and March to September 2020</t>
  </si>
  <si>
    <t>Table 6  Patient characteristics of hospitalizations for self-harm, March to September 2019 and March to September 2020</t>
  </si>
  <si>
    <t>Table 7  Number of hospitalizations for self-harm by mode of harm, March to September 2019 and March to September 2020</t>
  </si>
  <si>
    <t>Table 8  Number of hospitalizations for self-harm by patient age and sex, March to September 2019 and March to September 2020</t>
  </si>
  <si>
    <t>Screen reader users: There is 1 table on this tab called Table 1: Number of ED visits for self-harm by month and province/territory, March to September 2019 and March to September 2020. It begins at cell A5 and ends at cell V13. The notes begin in cell A14 and the sources begin in cell A21. A link back to the table of contents is in cell A2.</t>
  </si>
  <si>
    <t>Back to Table of contents</t>
  </si>
  <si>
    <r>
      <rPr>
        <b/>
        <sz val="12"/>
        <color theme="1"/>
        <rFont val="Arial"/>
        <family val="2"/>
      </rPr>
      <t>Table 1</t>
    </r>
    <r>
      <rPr>
        <sz val="12"/>
        <color theme="1"/>
        <rFont val="Arial"/>
        <family val="2"/>
      </rPr>
      <t xml:space="preserve">  Number of ED visits for self-harm by month and province/territory, March to September 2019 and March to September 2020</t>
    </r>
  </si>
  <si>
    <t>Total</t>
  </si>
  <si>
    <t>Prince Edward Island</t>
  </si>
  <si>
    <t>Nova Scotia</t>
  </si>
  <si>
    <t>Ontario</t>
  </si>
  <si>
    <t>Saskatchewan</t>
  </si>
  <si>
    <t>Alberta</t>
  </si>
  <si>
    <t>Yukon</t>
  </si>
  <si>
    <t>Month</t>
  </si>
  <si>
    <t xml:space="preserve">
2019
Total</t>
  </si>
  <si>
    <t xml:space="preserve">
2020
Total</t>
  </si>
  <si>
    <t>Percentage change
Total</t>
  </si>
  <si>
    <t xml:space="preserve">
2019
P.E.I.</t>
  </si>
  <si>
    <t xml:space="preserve">
2020
P.E.I.</t>
  </si>
  <si>
    <t>Percentage change
P.E.I.</t>
  </si>
  <si>
    <t xml:space="preserve">
2019
Nova Scotia</t>
  </si>
  <si>
    <t xml:space="preserve">
2020
Nova Scotia</t>
  </si>
  <si>
    <t>Percentage change
Nova Scotia</t>
  </si>
  <si>
    <t xml:space="preserve">
2019
Ontario</t>
  </si>
  <si>
    <t xml:space="preserve">
2020
Ontario</t>
  </si>
  <si>
    <t>Percentage change
Ontario</t>
  </si>
  <si>
    <t xml:space="preserve">
2019
Saskatchewan</t>
  </si>
  <si>
    <t xml:space="preserve">
2020
Saskatchewan</t>
  </si>
  <si>
    <t>Percentage change
Saskatchewan</t>
  </si>
  <si>
    <t xml:space="preserve">
2019
Alberta</t>
  </si>
  <si>
    <t xml:space="preserve">
2020
Alberta</t>
  </si>
  <si>
    <t>Percentage change
Alberta</t>
  </si>
  <si>
    <t xml:space="preserve">
2019
Yukon</t>
  </si>
  <si>
    <t xml:space="preserve">
2020
Yukon</t>
  </si>
  <si>
    <t>Percentage change
Yukon</t>
  </si>
  <si>
    <t>March</t>
  </si>
  <si>
    <t>n/r</t>
  </si>
  <si>
    <t>April</t>
  </si>
  <si>
    <t>May</t>
  </si>
  <si>
    <t>n/r*</t>
  </si>
  <si>
    <t>June</t>
  </si>
  <si>
    <t>July</t>
  </si>
  <si>
    <t>August</t>
  </si>
  <si>
    <t>September</t>
  </si>
  <si>
    <t>Notes</t>
  </si>
  <si>
    <t>n/r: Not reportable. In accordance with CIHI’s privacy policy, cells with counts of 1 to 4 are suppressed. When only 1 small cell is present in the column or row, double cell suppression of another cell, regardless of its value (≥5), is performed (indicated by n/r*). Suppressed cells are included in the totals.</t>
  </si>
  <si>
    <t>Volumes are based on the province/territory where the patient is located.</t>
  </si>
  <si>
    <t>Full regional coverage is available for Ontario, Alberta and Yukon. Partial regional coverage is available for P.E.I., Nova Scotia and Saskatchewan.</t>
  </si>
  <si>
    <t>Data for 2020–2021 is provisional. For more information, see the Notes to readers tab.</t>
  </si>
  <si>
    <t>The table reflects data submitted as of January 1, 2021.</t>
  </si>
  <si>
    <t>The total includes patients who cannot be assigned to any province or territory.</t>
  </si>
  <si>
    <t>Sources</t>
  </si>
  <si>
    <t>National Ambulatory Care Reporting System and Ontario Mental Health Reporting System, 2018–2019 to 2020–2021, Canadian Institute for Health Information.</t>
  </si>
  <si>
    <t xml:space="preserve">Screen reader users: There is 1 table on this tab called Table 2: Number of ED visits for self-harm by mode of harm, March to September 2019 and March to September 2020. It begins at cell A5 and ends at cell M13. The notes begin in cell A14 and the sources begin in cell A19. </t>
  </si>
  <si>
    <r>
      <rPr>
        <b/>
        <sz val="12"/>
        <color theme="1"/>
        <rFont val="Arial"/>
        <family val="2"/>
      </rPr>
      <t>Table 2</t>
    </r>
    <r>
      <rPr>
        <sz val="12"/>
        <color theme="1"/>
        <rFont val="Arial"/>
        <family val="2"/>
      </rPr>
      <t xml:space="preserve">  Number of ED visits for self-harm by mode of harm, March to September 2019 and March to September 2020</t>
    </r>
  </si>
  <si>
    <t>Poisoning</t>
  </si>
  <si>
    <t>Laceration</t>
  </si>
  <si>
    <t>Asphyxiation</t>
  </si>
  <si>
    <t>Other mode</t>
  </si>
  <si>
    <t xml:space="preserve">
2019
Poisoning</t>
  </si>
  <si>
    <t xml:space="preserve">
2020
Poisoning</t>
  </si>
  <si>
    <t>Percentage change
Poisoning</t>
  </si>
  <si>
    <t xml:space="preserve">
2019
Laceration</t>
  </si>
  <si>
    <t xml:space="preserve">
2020
Laceration</t>
  </si>
  <si>
    <t>Percentage change
Laceration</t>
  </si>
  <si>
    <t xml:space="preserve">
2019
Asphyxiation</t>
  </si>
  <si>
    <t xml:space="preserve">
2020
Asphyxiation</t>
  </si>
  <si>
    <t>Percentage change
Asphyxiation</t>
  </si>
  <si>
    <t xml:space="preserve">
2019
Other mode</t>
  </si>
  <si>
    <t xml:space="preserve">
2020
Other mode</t>
  </si>
  <si>
    <t>Percentage change
Other mode</t>
  </si>
  <si>
    <t>Screen reader users: There is 1 table on this tab called Table 3: Patient characteristics of ED visits for self harm, March to September 2019 and March to September 2020. It begins at cell A4 and ends at cell D43. The notes begin in cell A44 and the sources begin in cell A49. A link back to the table of contents is in cell A2.</t>
  </si>
  <si>
    <r>
      <rPr>
        <b/>
        <sz val="12"/>
        <color theme="1"/>
        <rFont val="Arial"/>
        <family val="2"/>
      </rPr>
      <t>Table 3</t>
    </r>
    <r>
      <rPr>
        <sz val="12"/>
        <color theme="1"/>
        <rFont val="Arial"/>
        <family val="2"/>
      </rPr>
      <t xml:space="preserve">  Patient characteristics of ED visits for self harm, March to September 2019 and March to September 2020</t>
    </r>
  </si>
  <si>
    <t>Characteristics</t>
  </si>
  <si>
    <t>2019</t>
  </si>
  <si>
    <t>2020</t>
  </si>
  <si>
    <t>Percentage change</t>
  </si>
  <si>
    <t>Total ED visits</t>
  </si>
  <si>
    <t>Patient age (life stage)</t>
  </si>
  <si>
    <t>10–24</t>
  </si>
  <si>
    <t>25–44</t>
  </si>
  <si>
    <t>45–64</t>
  </si>
  <si>
    <t>65–84</t>
  </si>
  <si>
    <t>85+</t>
  </si>
  <si>
    <t>Patient age (10-year groups)</t>
  </si>
  <si>
    <t>10–19</t>
  </si>
  <si>
    <t>20–29</t>
  </si>
  <si>
    <t>30–39</t>
  </si>
  <si>
    <t>40–49</t>
  </si>
  <si>
    <t>50–59</t>
  </si>
  <si>
    <t>60–69</t>
  </si>
  <si>
    <t>70–79</t>
  </si>
  <si>
    <t>80+</t>
  </si>
  <si>
    <t>Sex</t>
  </si>
  <si>
    <t>Male</t>
  </si>
  <si>
    <t>Female</t>
  </si>
  <si>
    <t>Place of residence</t>
  </si>
  <si>
    <t>Urban</t>
  </si>
  <si>
    <t>Rural</t>
  </si>
  <si>
    <t>Income quintile</t>
  </si>
  <si>
    <t>Q1 (least affluent)</t>
  </si>
  <si>
    <t>Q2</t>
  </si>
  <si>
    <t>Q3</t>
  </si>
  <si>
    <t>Q4</t>
  </si>
  <si>
    <t>Q5 (most affluent)</t>
  </si>
  <si>
    <t>Triage level</t>
  </si>
  <si>
    <t>Resuscitation</t>
  </si>
  <si>
    <t>Emergent</t>
  </si>
  <si>
    <t>Urgent</t>
  </si>
  <si>
    <t>Less urgent</t>
  </si>
  <si>
    <t>Non-urgent</t>
  </si>
  <si>
    <t>Patient flow</t>
  </si>
  <si>
    <t>Admitted via ambulance</t>
  </si>
  <si>
    <t>Patient died in ED</t>
  </si>
  <si>
    <t xml:space="preserve">Admitted to inpatient care </t>
  </si>
  <si>
    <t>Previous ED visit for self-harm</t>
  </si>
  <si>
    <t xml:space="preserve">Data for 2020–2021 is provisional. For more information, see the Notes to readers tab. </t>
  </si>
  <si>
    <r>
      <rPr>
        <sz val="9"/>
        <rFont val="Arial"/>
        <family val="2"/>
      </rPr>
      <t xml:space="preserve">For more information on CTAS levels refer to </t>
    </r>
    <r>
      <rPr>
        <u/>
        <sz val="9"/>
        <color rgb="FF0070C0"/>
        <rFont val="Arial"/>
        <family val="2"/>
      </rPr>
      <t>http://ctas-phctas.ca/</t>
    </r>
  </si>
  <si>
    <r>
      <rPr>
        <b/>
        <sz val="12"/>
        <color theme="1"/>
        <rFont val="Arial"/>
        <family val="2"/>
      </rPr>
      <t>Table 4a</t>
    </r>
    <r>
      <rPr>
        <sz val="12"/>
        <color theme="1"/>
        <rFont val="Arial"/>
        <family val="2"/>
      </rPr>
      <t xml:space="preserve">  Number of ED visits for self-harm by patient age (life stage) and sex, March to September 2019 and March to September 2020</t>
    </r>
  </si>
  <si>
    <t>Age group</t>
  </si>
  <si>
    <t>Female
2019</t>
  </si>
  <si>
    <t>Male
2019</t>
  </si>
  <si>
    <t>Female
2020</t>
  </si>
  <si>
    <t>Male
2020</t>
  </si>
  <si>
    <t>Female
Percentage change</t>
  </si>
  <si>
    <t>Male
Percentage change</t>
  </si>
  <si>
    <r>
      <rPr>
        <b/>
        <sz val="12"/>
        <color theme="1"/>
        <rFont val="Arial"/>
        <family val="2"/>
      </rPr>
      <t>Table 4b</t>
    </r>
    <r>
      <rPr>
        <sz val="12"/>
        <color theme="1"/>
        <rFont val="Arial"/>
        <family val="2"/>
      </rPr>
      <t xml:space="preserve">  Number of ED visits for self-harm by patient age (10-year groups) and sex, March to September 2019 and March to September 2020</t>
    </r>
  </si>
  <si>
    <t>n/r: Not reportable. In accordance with CIHI’s privacy policy, cells with counts of 1 to 4 are suppressed. When only 1 small cell is present in the column or row, double cell suppression of another cell, regardless of its value (≥5), is performed (indicated by n/r*). Suppressed cells are included in the totals</t>
  </si>
  <si>
    <t>Screen reader users: There is 1 table on this tab called Table 5: Number of hospitalizations for self-harm by month and province/territory, March to September 2019 and March to September 2020. It begins at cell A5 and ends at cell AN13. The notes begin in cell A14 and the source begins in cell A22. A link back to the table of contents is in cell A2.</t>
  </si>
  <si>
    <r>
      <rPr>
        <b/>
        <sz val="12"/>
        <color theme="1"/>
        <rFont val="Arial"/>
        <family val="2"/>
      </rPr>
      <t>Table 5</t>
    </r>
    <r>
      <rPr>
        <sz val="12"/>
        <color theme="1"/>
        <rFont val="Arial"/>
        <family val="2"/>
      </rPr>
      <t xml:space="preserve">  Number of hospitalizations for self-harm by month and province/territory, March to September 2019 and March to September 2020</t>
    </r>
  </si>
  <si>
    <t>Canada</t>
  </si>
  <si>
    <t>Newfoundland and Labrador</t>
  </si>
  <si>
    <t>New Brunswick</t>
  </si>
  <si>
    <t>Manitoba</t>
  </si>
  <si>
    <t>British Columbia</t>
  </si>
  <si>
    <t>Northwest Territories</t>
  </si>
  <si>
    <t>Nunavut</t>
  </si>
  <si>
    <t xml:space="preserve">
2019
Canada</t>
  </si>
  <si>
    <t xml:space="preserve">
2020
Canada</t>
  </si>
  <si>
    <t xml:space="preserve">Percentage change
Canada
</t>
  </si>
  <si>
    <t xml:space="preserve">
2019
Newfoundland and Labrador</t>
  </si>
  <si>
    <t xml:space="preserve">
2020
Newfoundland and Labrador</t>
  </si>
  <si>
    <t>Percentage change
Newfoundland and Labrador</t>
  </si>
  <si>
    <t xml:space="preserve">
2019
New Brunswick
</t>
  </si>
  <si>
    <t xml:space="preserve">
2020
New Brunswick</t>
  </si>
  <si>
    <t>Percentage change
New Brunswick</t>
  </si>
  <si>
    <t xml:space="preserve">
2019
Ontario
</t>
  </si>
  <si>
    <t xml:space="preserve">
2019
Manitoba</t>
  </si>
  <si>
    <t xml:space="preserve">
2020
Manitoba</t>
  </si>
  <si>
    <t>Percentage change
Manitoba</t>
  </si>
  <si>
    <t xml:space="preserve">
2019
British Columbia</t>
  </si>
  <si>
    <t xml:space="preserve">
2020
British Columbia</t>
  </si>
  <si>
    <t>Percentage change
British Columbia</t>
  </si>
  <si>
    <t xml:space="preserve">
2019
Northwest Territories</t>
  </si>
  <si>
    <t xml:space="preserve">
2020
Northwest Territories</t>
  </si>
  <si>
    <t>Percentage change
Northwest Territories</t>
  </si>
  <si>
    <t xml:space="preserve">
2019
Nunavut</t>
  </si>
  <si>
    <t xml:space="preserve">
2020
Nunavut</t>
  </si>
  <si>
    <t>Percentage change
Nunavut</t>
  </si>
  <si>
    <r>
      <t>n/r</t>
    </r>
    <r>
      <rPr>
        <vertAlign val="superscript"/>
        <sz val="11"/>
        <rFont val="Arial"/>
        <family val="2"/>
      </rPr>
      <t>†</t>
    </r>
  </si>
  <si>
    <r>
      <rPr>
        <b/>
        <sz val="11"/>
        <rFont val="Arial"/>
        <family val="2"/>
      </rPr>
      <t>44</t>
    </r>
    <r>
      <rPr>
        <b/>
        <vertAlign val="superscript"/>
        <sz val="11"/>
        <rFont val="Arial"/>
        <family val="2"/>
      </rPr>
      <t>†</t>
    </r>
  </si>
  <si>
    <r>
      <t>n/r</t>
    </r>
    <r>
      <rPr>
        <b/>
        <vertAlign val="superscript"/>
        <sz val="11"/>
        <rFont val="Arial"/>
        <family val="2"/>
      </rPr>
      <t>†</t>
    </r>
  </si>
  <si>
    <r>
      <t>53</t>
    </r>
    <r>
      <rPr>
        <b/>
        <vertAlign val="superscript"/>
        <sz val="11"/>
        <rFont val="Arial"/>
        <family val="2"/>
      </rPr>
      <t>†</t>
    </r>
  </si>
  <si>
    <r>
      <t>† Indicates incomplete data. Hospitalization data for Qikiqtani General Hospital in Nunavut for March 2020 will remain incomplete. At the time of calculation, Northwest Territories data for August and September 2020 and Nunavut data for September 2020 had not been submitted. The percentage change for these months and the total for the period in the Northwest Territories and Nunavut have not been calculated (indicated by n/r</t>
    </r>
    <r>
      <rPr>
        <vertAlign val="superscript"/>
        <sz val="9"/>
        <rFont val="Arial"/>
        <family val="2"/>
      </rPr>
      <t>†</t>
    </r>
    <r>
      <rPr>
        <sz val="9"/>
        <rFont val="Arial"/>
        <family val="2"/>
      </rPr>
      <t xml:space="preserve">). 
</t>
    </r>
  </si>
  <si>
    <t>Quebec data is not available.</t>
  </si>
  <si>
    <t>Discharge Abstract Database, National Ambulatory Care Reporting System and Ontario Mental Health Reporting System, 2018–2019 to 2020–2021, Canadian Institute for Health Information.</t>
  </si>
  <si>
    <t>Screen reader users: There is 1 table on this tab called Table 6: Patient characteristics of hospitalizations for self-harm, March to September 2019 and March to September 2020. It begins at cell A4 and ends at cell D37. The notes begin in cell A38 and the source begins in cell A43. A link back to the table of contents is in cell A2.</t>
  </si>
  <si>
    <r>
      <rPr>
        <b/>
        <sz val="12"/>
        <color theme="1"/>
        <rFont val="Arial"/>
        <family val="2"/>
      </rPr>
      <t>Table 6</t>
    </r>
    <r>
      <rPr>
        <sz val="12"/>
        <color theme="1"/>
        <rFont val="Arial"/>
        <family val="2"/>
      </rPr>
      <t xml:space="preserve">  Patient characteristics of hospitalizations for self-harm, March to September 2019 and March to September 2020</t>
    </r>
  </si>
  <si>
    <t>Total number of hospitalizations for self-harm</t>
  </si>
  <si>
    <t> </t>
  </si>
  <si>
    <t>Patient age  (10-year groups)</t>
  </si>
  <si>
    <t>Patient died</t>
  </si>
  <si>
    <t>Discharged home with or without support</t>
  </si>
  <si>
    <t>Patient admitted via ED</t>
  </si>
  <si>
    <t>Previous hospitalizations for self-harm</t>
  </si>
  <si>
    <t>Screen reader users: There is 1 table on this tab called Table 7A: Number of hospitalizations for self-harm by mode of harm, March to September 2019 and March to September 2020. It begins at cell A5 and ends at cell M13. The notes begin in cell A14 and the source begins in cell A20. A link back to the table of contents is in cell A2.</t>
  </si>
  <si>
    <r>
      <rPr>
        <b/>
        <sz val="12"/>
        <color theme="1"/>
        <rFont val="Arial"/>
        <family val="2"/>
      </rPr>
      <t>Table 7</t>
    </r>
    <r>
      <rPr>
        <sz val="12"/>
        <color theme="1"/>
        <rFont val="Arial"/>
        <family val="2"/>
      </rPr>
      <t xml:space="preserve">  Number of hospitalizations for self-harm by mode of harm, March to September 2019 and March to September 2020</t>
    </r>
  </si>
  <si>
    <t>Screen reader users: There are 2 tables on this tab. The first table is called Table 8a: Number of hospitalizations for self-harm by patient age (life stage) and sex, March to September 2019 and March to September 2020. It begins at cell A5 and ends at cell G10. The notes begin in cell A11 and the source begins in cell A16. The second table is called Table 8b: Number of hospitalizations for self-harm by patient age (10-year groups) and sex, March to September 2019 and March to September 2020. It begins at cell A20 and ends at cell G28. The notes begin at A29 and the source begins at  A34. link back to the table of contents is in cell A2.</t>
  </si>
  <si>
    <r>
      <rPr>
        <b/>
        <sz val="12"/>
        <color theme="1"/>
        <rFont val="Arial"/>
        <family val="2"/>
      </rPr>
      <t>Table 8a</t>
    </r>
    <r>
      <rPr>
        <sz val="12"/>
        <color theme="1"/>
        <rFont val="Arial"/>
        <family val="2"/>
      </rPr>
      <t xml:space="preserve">  Number of hospitalizations for self-harm by patient age (life stage) and sex, March to September 2019 and March to September 2020</t>
    </r>
  </si>
  <si>
    <t>Age group (life stage)</t>
  </si>
  <si>
    <r>
      <rPr>
        <b/>
        <sz val="12"/>
        <color theme="1"/>
        <rFont val="Arial"/>
        <family val="2"/>
      </rPr>
      <t>Table 8b</t>
    </r>
    <r>
      <rPr>
        <sz val="12"/>
        <color theme="1"/>
        <rFont val="Arial"/>
        <family val="2"/>
      </rPr>
      <t xml:space="preserve">  Number of hospitalizations for self-harm by patient age (10-year groups) and sex, March to September 2019 and March to September 2020</t>
    </r>
  </si>
  <si>
    <t>Age group (10-year)</t>
  </si>
  <si>
    <t xml:space="preserve">Female
2019
</t>
  </si>
  <si>
    <r>
      <t>Screen reader users: There are 2 tables on this tab. The first table is called Table 4a: Number of ED visits for self-harm by patient age (life stage) and sex, March to September 2019 and March to September 2020. It begins at cell A5 and ends at cell G10. The notes begin in cell A11 and the sources begin in cell A15. The second table is called Table 4b: Number of ED visits for self-harm by patient age (10-year groups) and sex, March to September 2019 and March to September 2020. It begins at cell A19 and ends at cell G27. The notes begin at A28 and the sources begin at cell A3</t>
    </r>
    <r>
      <rPr>
        <sz val="11"/>
        <color rgb="FF00B0F0"/>
        <rFont val="Arial"/>
        <family val="2"/>
      </rPr>
      <t>2</t>
    </r>
    <r>
      <rPr>
        <sz val="11"/>
        <rFont val="Arial"/>
        <family val="2"/>
      </rPr>
      <t>. link back to the table of contents is in cell A2.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</si>
</sst>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s>
  <fonts count="44" x14ac:knownFonts="1">
    <font>
      <sz val="11"/>
      <color theme="1"/>
      <name val="Arial"/>
      <family val="2"/>
    </font>
    <font>
      <sz val="11"/>
      <color theme="1"/>
      <name val="Calibri"/>
      <family val="2"/>
      <scheme val="minor"/>
    </font>
    <font>
      <sz val="11"/>
      <color theme="1"/>
      <name val="Arial"/>
      <family val="2"/>
    </font>
    <font>
      <sz val="11"/>
      <color rgb="FFFF0000"/>
      <name val="Arial"/>
      <family val="2"/>
    </font>
    <font>
      <sz val="30"/>
      <name val="Calibri"/>
      <family val="2"/>
    </font>
    <font>
      <sz val="24"/>
      <name val="Calibri"/>
      <family val="2"/>
    </font>
    <font>
      <sz val="11"/>
      <name val="Arial"/>
      <family val="2"/>
    </font>
    <font>
      <u/>
      <sz val="11"/>
      <color rgb="FF0070C0"/>
      <name val="Arial"/>
      <family val="2"/>
    </font>
    <font>
      <sz val="11"/>
      <color theme="0"/>
      <name val="Arial"/>
      <family val="2"/>
    </font>
    <font>
      <b/>
      <sz val="11"/>
      <color theme="0"/>
      <name val="Arial"/>
      <family val="2"/>
    </font>
    <font>
      <sz val="9"/>
      <name val="Arial"/>
      <family val="2"/>
    </font>
    <font>
      <b/>
      <sz val="9"/>
      <name val="Arial"/>
      <family val="2"/>
    </font>
    <font>
      <sz val="24"/>
      <name val="Arial"/>
      <family val="2"/>
    </font>
    <font>
      <sz val="11"/>
      <name val="Calibri"/>
      <family val="2"/>
      <scheme val="minor"/>
    </font>
    <font>
      <b/>
      <sz val="12"/>
      <color theme="1"/>
      <name val="Arial"/>
      <family val="2"/>
    </font>
    <font>
      <b/>
      <sz val="12"/>
      <name val="Arial"/>
      <family val="2"/>
    </font>
    <font>
      <b/>
      <sz val="11"/>
      <name val="Arial"/>
      <family val="2"/>
    </font>
    <font>
      <i/>
      <sz val="11"/>
      <name val="Arial"/>
      <family val="2"/>
    </font>
    <font>
      <b/>
      <sz val="18"/>
      <name val="Calibri"/>
      <family val="2"/>
    </font>
    <font>
      <b/>
      <sz val="15"/>
      <name val="Calibri"/>
      <family val="2"/>
    </font>
    <font>
      <sz val="9"/>
      <color theme="1"/>
      <name val="Arial"/>
      <family val="2"/>
    </font>
    <font>
      <u/>
      <sz val="11"/>
      <name val="Arial"/>
      <family val="2"/>
    </font>
    <font>
      <sz val="11"/>
      <color rgb="FF00B0F0"/>
      <name val="Arial"/>
      <family val="2"/>
    </font>
    <font>
      <sz val="18"/>
      <color theme="3"/>
      <name val="Calibri Light"/>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u/>
      <sz val="11"/>
      <color rgb="FF852062"/>
      <name val="Arial"/>
      <family val="2"/>
    </font>
    <font>
      <sz val="10"/>
      <name val="Arial"/>
      <family val="2"/>
    </font>
    <font>
      <b/>
      <sz val="11"/>
      <color theme="1"/>
      <name val="Arial"/>
      <family val="2"/>
    </font>
    <font>
      <vertAlign val="superscript"/>
      <sz val="11"/>
      <name val="Arial"/>
      <family val="2"/>
    </font>
    <font>
      <b/>
      <vertAlign val="superscript"/>
      <sz val="11"/>
      <name val="Arial"/>
      <family val="2"/>
    </font>
    <font>
      <u/>
      <sz val="9"/>
      <color rgb="FF0070C0"/>
      <name val="Arial"/>
      <family val="2"/>
    </font>
    <font>
      <vertAlign val="superscript"/>
      <sz val="9"/>
      <name val="Arial"/>
      <family val="2"/>
    </font>
  </fonts>
  <fills count="38">
    <fill>
      <patternFill patternType="none"/>
    </fill>
    <fill>
      <patternFill patternType="gray125"/>
    </fill>
    <fill>
      <patternFill patternType="solid">
        <fgColor rgb="FF58595B"/>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7A9AC"/>
        <bgColor indexed="64"/>
      </patternFill>
    </fill>
  </fills>
  <borders count="33">
    <border>
      <left/>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style="thin">
        <color theme="0"/>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theme="0"/>
      </bottom>
      <diagonal/>
    </border>
    <border>
      <left/>
      <right/>
      <top style="thin">
        <color theme="0"/>
      </top>
      <bottom style="thin">
        <color indexed="64"/>
      </bottom>
      <diagonal/>
    </border>
    <border>
      <left/>
      <right style="thin">
        <color theme="0"/>
      </right>
      <top style="thin">
        <color indexed="64"/>
      </top>
      <bottom/>
      <diagonal/>
    </border>
    <border>
      <left/>
      <right style="thin">
        <color theme="0"/>
      </right>
      <top/>
      <bottom style="thin">
        <color indexed="64"/>
      </bottom>
      <diagonal/>
    </border>
    <border>
      <left style="thin">
        <color theme="0" tint="-4.9989318521683403E-2"/>
      </left>
      <right style="thin">
        <color theme="0" tint="-4.9989318521683403E-2"/>
      </right>
      <top style="thin">
        <color indexed="64"/>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indexed="64"/>
      </bottom>
      <diagonal/>
    </border>
    <border>
      <left/>
      <right style="thin">
        <color theme="0" tint="-4.9989318521683403E-2"/>
      </right>
      <top style="thin">
        <color indexed="64"/>
      </top>
      <bottom/>
      <diagonal/>
    </border>
    <border>
      <left/>
      <right style="thin">
        <color theme="0" tint="-4.9989318521683403E-2"/>
      </right>
      <top/>
      <bottom style="thin">
        <color indexed="64"/>
      </bottom>
      <diagonal/>
    </border>
    <border>
      <left style="thin">
        <color theme="0" tint="-4.9989318521683403E-2"/>
      </left>
      <right/>
      <top style="thin">
        <color indexed="64"/>
      </top>
      <bottom style="thin">
        <color theme="0" tint="-4.9989318521683403E-2"/>
      </bottom>
      <diagonal/>
    </border>
    <border>
      <left style="thin">
        <color theme="0" tint="-4.9989318521683403E-2"/>
      </left>
      <right/>
      <top style="thin">
        <color theme="0" tint="-4.9989318521683403E-2"/>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55">
    <xf numFmtId="0" fontId="0" fillId="0" borderId="0"/>
    <xf numFmtId="9" fontId="1" fillId="0" borderId="0" applyFont="0" applyFill="0" applyBorder="0" applyAlignment="0" applyProtection="0"/>
    <xf numFmtId="0" fontId="6" fillId="0" borderId="0" applyNumberFormat="0" applyProtection="0">
      <alignment horizontal="left" vertical="top" wrapText="1"/>
    </xf>
    <xf numFmtId="49" fontId="7" fillId="0" borderId="0" applyFill="0" applyBorder="0" applyAlignment="0" applyProtection="0"/>
    <xf numFmtId="0" fontId="10" fillId="0" borderId="0" applyNumberFormat="0" applyProtection="0">
      <alignment horizontal="left" vertical="top"/>
    </xf>
    <xf numFmtId="0" fontId="9" fillId="2" borderId="7" applyNumberFormat="0" applyProtection="0">
      <alignment horizontal="left" vertical="top"/>
    </xf>
    <xf numFmtId="43" fontId="1" fillId="0" borderId="0" applyFont="0" applyFill="0" applyBorder="0" applyAlignment="0" applyProtection="0"/>
    <xf numFmtId="0" fontId="37" fillId="0" borderId="0" applyNumberForma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23" fillId="0" borderId="0" applyNumberFormat="0" applyFill="0" applyBorder="0" applyAlignment="0" applyProtection="0"/>
    <xf numFmtId="0" fontId="4" fillId="0" borderId="0" applyNumberFormat="0" applyFill="0" applyProtection="0">
      <alignment horizontal="left" vertical="top"/>
    </xf>
    <xf numFmtId="0" fontId="5" fillId="0" borderId="0" applyNumberFormat="0" applyProtection="0">
      <alignment horizontal="left" vertical="top"/>
    </xf>
    <xf numFmtId="0" fontId="18" fillId="0" borderId="0" applyNumberFormat="0" applyProtection="0">
      <alignment horizontal="left" vertical="top"/>
    </xf>
    <xf numFmtId="0" fontId="19" fillId="0" borderId="0" applyNumberFormat="0" applyProtection="0">
      <alignment horizontal="left" vertical="top"/>
    </xf>
    <xf numFmtId="0" fontId="24" fillId="6" borderId="0" applyNumberFormat="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9" borderId="11" applyNumberFormat="0" applyAlignment="0" applyProtection="0"/>
    <xf numFmtId="0" fontId="28" fillId="10" borderId="12" applyNumberFormat="0" applyAlignment="0" applyProtection="0"/>
    <xf numFmtId="0" fontId="29" fillId="10" borderId="11" applyNumberFormat="0" applyAlignment="0" applyProtection="0"/>
    <xf numFmtId="0" fontId="30" fillId="0" borderId="13" applyNumberFormat="0" applyFill="0" applyAlignment="0" applyProtection="0"/>
    <xf numFmtId="0" fontId="31" fillId="11" borderId="14" applyNumberFormat="0" applyAlignment="0" applyProtection="0"/>
    <xf numFmtId="0" fontId="32" fillId="0" borderId="0" applyNumberFormat="0" applyFill="0" applyBorder="0" applyAlignment="0" applyProtection="0"/>
    <xf numFmtId="0" fontId="1" fillId="12" borderId="15" applyNumberFormat="0" applyFont="0" applyAlignment="0" applyProtection="0"/>
    <xf numFmtId="0" fontId="33" fillId="0" borderId="0" applyNumberFormat="0" applyFill="0" applyBorder="0" applyAlignment="0" applyProtection="0"/>
    <xf numFmtId="0" fontId="34" fillId="0" borderId="16" applyNumberFormat="0" applyFill="0" applyAlignment="0" applyProtection="0"/>
    <xf numFmtId="0" fontId="3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5" fillId="36" borderId="0" applyNumberFormat="0" applyBorder="0" applyAlignment="0" applyProtection="0"/>
    <xf numFmtId="0" fontId="36" fillId="0" borderId="0" applyNumberFormat="0" applyFill="0" applyProtection="0">
      <alignment horizontal="left" vertical="top"/>
    </xf>
    <xf numFmtId="0" fontId="16" fillId="37" borderId="4" applyNumberFormat="0" applyProtection="0">
      <alignment horizontal="left" vertical="top"/>
    </xf>
    <xf numFmtId="0" fontId="36" fillId="0" borderId="0" applyNumberFormat="0" applyProtection="0">
      <alignment horizontal="left" vertical="top"/>
    </xf>
  </cellStyleXfs>
  <cellXfs count="181">
    <xf numFmtId="0" fontId="0" fillId="0" borderId="0" xfId="0"/>
    <xf numFmtId="0" fontId="4" fillId="0" borderId="0" xfId="12" applyAlignment="1">
      <alignment horizontal="left" vertical="top" wrapText="1"/>
    </xf>
    <xf numFmtId="9" fontId="0" fillId="0" borderId="0" xfId="0" applyNumberFormat="1"/>
    <xf numFmtId="0" fontId="0" fillId="0" borderId="0" xfId="0" applyAlignment="1">
      <alignment vertical="center" wrapText="1"/>
    </xf>
    <xf numFmtId="0" fontId="0" fillId="0" borderId="0" xfId="0" applyAlignment="1">
      <alignment vertical="center"/>
    </xf>
    <xf numFmtId="0" fontId="0" fillId="0" borderId="0" xfId="0" applyFont="1"/>
    <xf numFmtId="0" fontId="0" fillId="0" borderId="0" xfId="0" applyFont="1" applyAlignment="1">
      <alignment vertical="center" wrapText="1"/>
    </xf>
    <xf numFmtId="0" fontId="2" fillId="0" borderId="0" xfId="0" applyFont="1"/>
    <xf numFmtId="0" fontId="2" fillId="0" borderId="0" xfId="0" applyFont="1" applyAlignment="1"/>
    <xf numFmtId="0" fontId="2" fillId="0" borderId="0" xfId="0" applyFont="1" applyBorder="1"/>
    <xf numFmtId="0" fontId="3" fillId="0" borderId="0" xfId="0" applyFont="1"/>
    <xf numFmtId="0" fontId="2" fillId="0" borderId="0" xfId="0" applyFont="1" applyFill="1"/>
    <xf numFmtId="0" fontId="2" fillId="0" borderId="0" xfId="0" applyFont="1" applyFill="1" applyBorder="1"/>
    <xf numFmtId="0" fontId="6" fillId="0" borderId="0" xfId="0" applyFont="1"/>
    <xf numFmtId="0" fontId="6" fillId="0" borderId="0" xfId="0" applyFont="1"/>
    <xf numFmtId="0" fontId="6" fillId="0" borderId="0" xfId="0" applyFont="1" applyAlignment="1">
      <alignment horizontal="left" vertical="top"/>
    </xf>
    <xf numFmtId="49" fontId="6" fillId="0" borderId="0" xfId="3" applyFont="1" applyAlignment="1">
      <alignment vertical="top"/>
    </xf>
    <xf numFmtId="0" fontId="11" fillId="0" borderId="0" xfId="4" applyFont="1" applyAlignment="1">
      <alignment horizontal="left"/>
    </xf>
    <xf numFmtId="0" fontId="10" fillId="0" borderId="0" xfId="4" applyFont="1" applyAlignment="1">
      <alignment horizontal="left" vertical="top"/>
    </xf>
    <xf numFmtId="0" fontId="10" fillId="0" borderId="0" xfId="0" applyFont="1" applyAlignment="1">
      <alignment horizontal="left" vertical="top"/>
    </xf>
    <xf numFmtId="0" fontId="10" fillId="0" borderId="0" xfId="2" applyFont="1" applyAlignment="1">
      <alignment horizontal="left" vertical="top"/>
    </xf>
    <xf numFmtId="0" fontId="11" fillId="0" borderId="0" xfId="4" applyFont="1" applyAlignment="1">
      <alignment horizontal="left" vertical="top"/>
    </xf>
    <xf numFmtId="0" fontId="11" fillId="0" borderId="0" xfId="4" applyFont="1">
      <alignment horizontal="left" vertical="top"/>
    </xf>
    <xf numFmtId="0" fontId="3" fillId="0" borderId="0" xfId="0" applyFont="1" applyAlignment="1">
      <alignment vertical="center"/>
    </xf>
    <xf numFmtId="0" fontId="2" fillId="0" borderId="0" xfId="0" applyFont="1" applyAlignment="1">
      <alignment horizontal="center"/>
    </xf>
    <xf numFmtId="0" fontId="6" fillId="0" borderId="0" xfId="0" applyFont="1" applyFill="1"/>
    <xf numFmtId="0" fontId="6" fillId="0" borderId="0" xfId="0" applyFont="1" applyAlignment="1"/>
    <xf numFmtId="0" fontId="6" fillId="0" borderId="0" xfId="0" applyFont="1" applyAlignment="1">
      <alignment vertical="top"/>
    </xf>
    <xf numFmtId="0" fontId="2" fillId="0" borderId="0" xfId="0" applyFont="1" applyAlignment="1">
      <alignment vertical="top" wrapText="1"/>
    </xf>
    <xf numFmtId="0" fontId="2" fillId="0" borderId="0" xfId="0" applyFont="1" applyAlignment="1">
      <alignment vertical="top"/>
    </xf>
    <xf numFmtId="0" fontId="2" fillId="0" borderId="0" xfId="0" applyFont="1"/>
    <xf numFmtId="49" fontId="7" fillId="0" borderId="0" xfId="3"/>
    <xf numFmtId="0" fontId="6" fillId="0" borderId="0" xfId="0" applyFont="1" applyFill="1" applyBorder="1"/>
    <xf numFmtId="0" fontId="10" fillId="0" borderId="0" xfId="2" applyFont="1" applyFill="1" applyAlignment="1">
      <alignment horizontal="left" vertical="top"/>
    </xf>
    <xf numFmtId="0" fontId="11" fillId="0" borderId="0" xfId="4" applyFont="1" applyFill="1">
      <alignment horizontal="left" vertical="top"/>
    </xf>
    <xf numFmtId="0" fontId="10" fillId="0" borderId="0" xfId="0" applyFont="1" applyFill="1" applyBorder="1"/>
    <xf numFmtId="0" fontId="15" fillId="0" borderId="0" xfId="0" applyFont="1" applyFill="1" applyBorder="1"/>
    <xf numFmtId="0" fontId="16" fillId="0" borderId="0" xfId="0" applyFont="1" applyFill="1" applyBorder="1"/>
    <xf numFmtId="0" fontId="16" fillId="0" borderId="0" xfId="0" applyFont="1" applyFill="1" applyBorder="1" applyAlignment="1">
      <alignment horizontal="right"/>
    </xf>
    <xf numFmtId="164" fontId="6" fillId="0" borderId="0" xfId="0" applyNumberFormat="1" applyFont="1" applyFill="1" applyBorder="1"/>
    <xf numFmtId="0" fontId="11" fillId="0" borderId="0" xfId="4" applyFont="1" applyFill="1" applyBorder="1" applyAlignment="1">
      <alignment horizontal="left"/>
    </xf>
    <xf numFmtId="0" fontId="10" fillId="0" borderId="0" xfId="4" applyFont="1" applyFill="1" applyBorder="1" applyAlignment="1">
      <alignment horizontal="left" vertical="top"/>
    </xf>
    <xf numFmtId="0" fontId="10" fillId="0" borderId="0" xfId="2" applyFont="1" applyFill="1" applyBorder="1" applyAlignment="1">
      <alignment horizontal="left" vertical="top"/>
    </xf>
    <xf numFmtId="0" fontId="11" fillId="0" borderId="0" xfId="4" applyFont="1" applyFill="1" applyBorder="1" applyAlignment="1">
      <alignment horizontal="left" vertical="top"/>
    </xf>
    <xf numFmtId="0" fontId="20" fillId="0" borderId="0" xfId="0" applyFont="1" applyFill="1" applyBorder="1" applyAlignment="1">
      <alignment vertical="center"/>
    </xf>
    <xf numFmtId="0" fontId="6" fillId="0" borderId="0" xfId="2" applyFont="1" applyAlignment="1">
      <alignment horizontal="left" vertical="top" wrapText="1"/>
    </xf>
    <xf numFmtId="0" fontId="6" fillId="0" borderId="0" xfId="0" applyFont="1" applyAlignment="1">
      <alignment horizontal="left" vertical="top" wrapText="1"/>
    </xf>
    <xf numFmtId="0" fontId="6" fillId="5" borderId="0" xfId="2" applyFont="1" applyFill="1" applyAlignment="1">
      <alignment horizontal="left" vertical="top"/>
    </xf>
    <xf numFmtId="0" fontId="6" fillId="5" borderId="0" xfId="0" applyFont="1" applyFill="1"/>
    <xf numFmtId="0" fontId="0" fillId="0" borderId="0" xfId="0"/>
    <xf numFmtId="49" fontId="21" fillId="0" borderId="0" xfId="3" applyFont="1" applyFill="1" applyBorder="1" applyAlignment="1">
      <alignment vertical="top"/>
    </xf>
    <xf numFmtId="49" fontId="6" fillId="0" borderId="0" xfId="2" applyNumberFormat="1">
      <alignment horizontal="left" vertical="top" wrapText="1"/>
    </xf>
    <xf numFmtId="0" fontId="0" fillId="0" borderId="0" xfId="0"/>
    <xf numFmtId="0" fontId="6" fillId="0" borderId="0" xfId="2">
      <alignment horizontal="left" vertical="top" wrapText="1"/>
    </xf>
    <xf numFmtId="0" fontId="0" fillId="0" borderId="0" xfId="0" applyAlignment="1">
      <alignment vertical="top"/>
    </xf>
    <xf numFmtId="49" fontId="7" fillId="0" borderId="0" xfId="3" applyAlignment="1">
      <alignment horizontal="left" vertical="top"/>
    </xf>
    <xf numFmtId="0" fontId="0" fillId="0" borderId="0" xfId="0" applyFill="1"/>
    <xf numFmtId="0" fontId="6" fillId="5" borderId="0" xfId="0" applyFont="1" applyFill="1"/>
    <xf numFmtId="0" fontId="6" fillId="5" borderId="0" xfId="0" applyFont="1" applyFill="1" applyAlignment="1">
      <alignment horizontal="left"/>
    </xf>
    <xf numFmtId="0" fontId="2" fillId="5" borderId="0" xfId="0" applyFont="1" applyFill="1"/>
    <xf numFmtId="0" fontId="13" fillId="5" borderId="0" xfId="0" applyFont="1" applyFill="1"/>
    <xf numFmtId="0" fontId="0" fillId="5" borderId="0" xfId="0" applyFill="1" applyAlignment="1">
      <alignment vertical="center" wrapText="1"/>
    </xf>
    <xf numFmtId="0" fontId="0" fillId="5" borderId="0" xfId="0" applyFill="1"/>
    <xf numFmtId="0" fontId="6" fillId="0" borderId="0" xfId="2" applyFont="1">
      <alignment horizontal="left" vertical="top" wrapText="1"/>
    </xf>
    <xf numFmtId="0" fontId="5" fillId="0" borderId="0" xfId="13">
      <alignment horizontal="left" vertical="top"/>
    </xf>
    <xf numFmtId="49" fontId="6" fillId="0" borderId="0" xfId="2" applyNumberFormat="1" applyFont="1">
      <alignment horizontal="left" vertical="top" wrapText="1"/>
    </xf>
    <xf numFmtId="0" fontId="19" fillId="0" borderId="0" xfId="15">
      <alignment horizontal="left" vertical="top"/>
    </xf>
    <xf numFmtId="0" fontId="18" fillId="0" borderId="0" xfId="14">
      <alignment horizontal="left" vertical="top"/>
    </xf>
    <xf numFmtId="49" fontId="7" fillId="0" borderId="0" xfId="3" applyFont="1" applyAlignment="1">
      <alignment vertical="center"/>
    </xf>
    <xf numFmtId="49" fontId="7" fillId="0" borderId="0" xfId="3" applyFont="1"/>
    <xf numFmtId="49" fontId="7" fillId="0" borderId="0" xfId="3" applyFont="1" applyAlignment="1">
      <alignment vertical="top"/>
    </xf>
    <xf numFmtId="0" fontId="38" fillId="4" borderId="0" xfId="0" applyFont="1" applyFill="1" applyBorder="1" applyAlignment="1">
      <alignment horizontal="left"/>
    </xf>
    <xf numFmtId="0" fontId="4" fillId="0" borderId="0" xfId="12">
      <alignment horizontal="left" vertical="top"/>
    </xf>
    <xf numFmtId="0" fontId="6" fillId="0" borderId="0" xfId="2" applyFont="1" applyAlignment="1">
      <alignment vertical="top" wrapText="1"/>
    </xf>
    <xf numFmtId="0" fontId="6" fillId="0" borderId="0" xfId="2" applyFont="1" applyAlignment="1">
      <alignment vertical="top"/>
    </xf>
    <xf numFmtId="0" fontId="6" fillId="0" borderId="0" xfId="2" applyAlignment="1">
      <alignment vertical="top" wrapText="1"/>
    </xf>
    <xf numFmtId="0" fontId="17" fillId="0" borderId="0" xfId="2" applyFont="1">
      <alignment horizontal="left" vertical="top" wrapText="1"/>
    </xf>
    <xf numFmtId="49" fontId="7" fillId="0" borderId="0" xfId="3" applyAlignment="1">
      <alignment vertical="top"/>
    </xf>
    <xf numFmtId="0" fontId="38" fillId="4" borderId="0" xfId="0" applyFont="1" applyFill="1" applyBorder="1" applyAlignment="1">
      <alignment horizontal="left" vertical="center"/>
    </xf>
    <xf numFmtId="0" fontId="36" fillId="0" borderId="0" xfId="54">
      <alignment horizontal="left" vertical="top"/>
    </xf>
    <xf numFmtId="3" fontId="8" fillId="2" borderId="17" xfId="5" applyNumberFormat="1" applyFont="1" applyBorder="1" applyAlignment="1">
      <alignment horizontal="center" vertical="top" wrapText="1"/>
    </xf>
    <xf numFmtId="0" fontId="8" fillId="2" borderId="17" xfId="5" applyFont="1" applyBorder="1" applyAlignment="1">
      <alignment horizontal="center" vertical="top" wrapText="1"/>
    </xf>
    <xf numFmtId="0" fontId="39" fillId="0" borderId="6" xfId="0" applyFont="1" applyBorder="1"/>
    <xf numFmtId="0" fontId="8" fillId="2" borderId="20" xfId="5" applyFont="1" applyBorder="1" applyAlignment="1">
      <alignment horizontal="center" vertical="top" wrapText="1"/>
    </xf>
    <xf numFmtId="3" fontId="2" fillId="0" borderId="18" xfId="0" applyNumberFormat="1" applyFont="1" applyBorder="1"/>
    <xf numFmtId="3" fontId="2" fillId="0" borderId="18" xfId="0" applyNumberFormat="1" applyFont="1" applyFill="1" applyBorder="1" applyAlignment="1">
      <alignment horizontal="right"/>
    </xf>
    <xf numFmtId="3" fontId="2" fillId="0" borderId="18" xfId="0" applyNumberFormat="1" applyFont="1" applyFill="1" applyBorder="1"/>
    <xf numFmtId="0" fontId="9" fillId="2" borderId="21" xfId="5" applyBorder="1" applyAlignment="1">
      <alignment horizontal="center" vertical="top" wrapText="1"/>
    </xf>
    <xf numFmtId="0" fontId="9" fillId="2" borderId="22" xfId="5" applyBorder="1" applyAlignment="1">
      <alignment horizontal="left" wrapText="1"/>
    </xf>
    <xf numFmtId="0" fontId="9" fillId="2" borderId="21" xfId="5" applyBorder="1" applyAlignment="1">
      <alignment horizontal="center" vertical="top"/>
    </xf>
    <xf numFmtId="0" fontId="9" fillId="2" borderId="22" xfId="5" applyBorder="1" applyAlignment="1">
      <alignment horizontal="left"/>
    </xf>
    <xf numFmtId="0" fontId="6" fillId="5" borderId="0" xfId="0" applyFont="1" applyFill="1" applyAlignment="1"/>
    <xf numFmtId="0" fontId="11" fillId="0" borderId="0" xfId="4" applyFont="1" applyAlignment="1"/>
    <xf numFmtId="0" fontId="10" fillId="0" borderId="0" xfId="4" applyFont="1" applyAlignment="1"/>
    <xf numFmtId="0" fontId="10" fillId="0" borderId="0" xfId="2" applyFont="1" applyAlignment="1"/>
    <xf numFmtId="0" fontId="9" fillId="2" borderId="22" xfId="5" applyBorder="1" applyAlignment="1">
      <alignment horizontal="center" vertical="top"/>
    </xf>
    <xf numFmtId="0" fontId="9" fillId="2" borderId="22" xfId="5" applyBorder="1" applyAlignment="1">
      <alignment horizontal="center"/>
    </xf>
    <xf numFmtId="0" fontId="9" fillId="3" borderId="3" xfId="0" applyFont="1" applyFill="1" applyBorder="1" applyAlignment="1">
      <alignment horizontal="center"/>
    </xf>
    <xf numFmtId="0" fontId="9" fillId="2" borderId="22" xfId="5" applyFont="1" applyBorder="1">
      <alignment horizontal="left" vertical="top"/>
    </xf>
    <xf numFmtId="0" fontId="16" fillId="0" borderId="6" xfId="0" applyFont="1" applyBorder="1"/>
    <xf numFmtId="0" fontId="9" fillId="2" borderId="25" xfId="5" applyBorder="1" applyAlignment="1">
      <alignment horizontal="center" vertical="top" wrapText="1"/>
    </xf>
    <xf numFmtId="0" fontId="9" fillId="2" borderId="25" xfId="5" applyBorder="1" applyAlignment="1">
      <alignment horizontal="left" vertical="top" wrapText="1"/>
    </xf>
    <xf numFmtId="0" fontId="9" fillId="2" borderId="26" xfId="5" applyBorder="1" applyAlignment="1">
      <alignment horizontal="left" wrapText="1"/>
    </xf>
    <xf numFmtId="0" fontId="39" fillId="0" borderId="0" xfId="0" applyFont="1"/>
    <xf numFmtId="0" fontId="8" fillId="2" borderId="24" xfId="5" applyFont="1" applyBorder="1" applyAlignment="1">
      <alignment horizontal="center" vertical="top" wrapText="1"/>
    </xf>
    <xf numFmtId="0" fontId="8" fillId="2" borderId="28" xfId="5" applyFont="1" applyBorder="1" applyAlignment="1">
      <alignment horizontal="center" vertical="top" wrapText="1"/>
    </xf>
    <xf numFmtId="0" fontId="0" fillId="0" borderId="0" xfId="0" applyFont="1" applyAlignment="1"/>
    <xf numFmtId="9" fontId="6" fillId="0" borderId="18" xfId="0" applyNumberFormat="1" applyFont="1" applyBorder="1" applyAlignment="1">
      <alignment horizontal="right"/>
    </xf>
    <xf numFmtId="9" fontId="6" fillId="0" borderId="18" xfId="0" applyNumberFormat="1" applyFont="1" applyFill="1" applyBorder="1" applyAlignment="1">
      <alignment horizontal="right"/>
    </xf>
    <xf numFmtId="9" fontId="6" fillId="0" borderId="5" xfId="0" applyNumberFormat="1" applyFont="1" applyFill="1" applyBorder="1" applyAlignment="1">
      <alignment horizontal="right"/>
    </xf>
    <xf numFmtId="0" fontId="8" fillId="2" borderId="29" xfId="5" applyFont="1" applyBorder="1" applyAlignment="1">
      <alignment horizontal="center" vertical="top" wrapText="1"/>
    </xf>
    <xf numFmtId="0" fontId="8" fillId="2" borderId="30" xfId="5" applyFont="1" applyBorder="1" applyAlignment="1">
      <alignment horizontal="center" vertical="top" wrapText="1"/>
    </xf>
    <xf numFmtId="3" fontId="6" fillId="0" borderId="18" xfId="0" applyNumberFormat="1" applyFont="1" applyBorder="1"/>
    <xf numFmtId="3" fontId="6" fillId="0" borderId="18" xfId="0" applyNumberFormat="1" applyFont="1" applyBorder="1" applyAlignment="1">
      <alignment horizontal="right"/>
    </xf>
    <xf numFmtId="3" fontId="6" fillId="0" borderId="18" xfId="0" applyNumberFormat="1" applyFont="1" applyFill="1" applyBorder="1" applyAlignment="1">
      <alignment horizontal="right"/>
    </xf>
    <xf numFmtId="0" fontId="9" fillId="2" borderId="22" xfId="5" applyBorder="1">
      <alignment horizontal="left" vertical="top"/>
    </xf>
    <xf numFmtId="9" fontId="0" fillId="0" borderId="5" xfId="0" applyNumberFormat="1" applyBorder="1"/>
    <xf numFmtId="9" fontId="0" fillId="0" borderId="5" xfId="0" applyNumberFormat="1" applyFont="1" applyBorder="1"/>
    <xf numFmtId="0" fontId="16" fillId="0" borderId="6" xfId="0" applyFont="1" applyFill="1" applyBorder="1"/>
    <xf numFmtId="9" fontId="0" fillId="0" borderId="18" xfId="0" applyNumberFormat="1" applyBorder="1"/>
    <xf numFmtId="3" fontId="0" fillId="0" borderId="18" xfId="0" applyNumberFormat="1" applyFont="1" applyBorder="1"/>
    <xf numFmtId="3" fontId="0" fillId="0" borderId="18" xfId="0" applyNumberFormat="1" applyBorder="1"/>
    <xf numFmtId="0" fontId="9" fillId="2" borderId="21" xfId="5" applyBorder="1" applyAlignment="1">
      <alignment horizontal="left" vertical="top" wrapText="1"/>
    </xf>
    <xf numFmtId="0" fontId="9" fillId="2" borderId="22" xfId="5" applyBorder="1" applyAlignment="1">
      <alignment horizontal="left" vertical="top" wrapText="1"/>
    </xf>
    <xf numFmtId="9" fontId="0" fillId="0" borderId="18" xfId="0" applyNumberFormat="1" applyFont="1" applyBorder="1" applyAlignment="1">
      <alignment vertical="center" wrapText="1"/>
    </xf>
    <xf numFmtId="9" fontId="0" fillId="0" borderId="5" xfId="0" applyNumberFormat="1" applyFont="1" applyBorder="1" applyAlignment="1">
      <alignment vertical="center" wrapText="1"/>
    </xf>
    <xf numFmtId="0" fontId="10" fillId="0" borderId="0" xfId="4">
      <alignment horizontal="left" vertical="top"/>
    </xf>
    <xf numFmtId="9" fontId="10" fillId="0" borderId="0" xfId="4" applyNumberFormat="1">
      <alignment horizontal="left" vertical="top"/>
    </xf>
    <xf numFmtId="0" fontId="10" fillId="0" borderId="0" xfId="4" applyAlignment="1">
      <alignment horizontal="left"/>
    </xf>
    <xf numFmtId="49" fontId="7" fillId="0" borderId="0" xfId="3" applyAlignment="1">
      <alignment vertical="top" wrapText="1"/>
    </xf>
    <xf numFmtId="0" fontId="9" fillId="2" borderId="22" xfId="5" applyFont="1" applyBorder="1" applyAlignment="1">
      <alignment horizontal="left" wrapText="1"/>
    </xf>
    <xf numFmtId="0" fontId="39" fillId="0" borderId="31" xfId="0" applyFont="1" applyBorder="1"/>
    <xf numFmtId="3" fontId="39" fillId="0" borderId="32" xfId="0" applyNumberFormat="1" applyFont="1" applyBorder="1"/>
    <xf numFmtId="3" fontId="2" fillId="0" borderId="32" xfId="0" applyNumberFormat="1" applyFont="1" applyBorder="1"/>
    <xf numFmtId="9" fontId="2" fillId="0" borderId="1" xfId="0" applyNumberFormat="1" applyFont="1" applyFill="1" applyBorder="1" applyAlignment="1"/>
    <xf numFmtId="0" fontId="16" fillId="0" borderId="31" xfId="0" applyFont="1" applyBorder="1"/>
    <xf numFmtId="3" fontId="16" fillId="0" borderId="32" xfId="0" applyNumberFormat="1" applyFont="1" applyBorder="1"/>
    <xf numFmtId="3" fontId="16" fillId="0" borderId="32" xfId="0" applyNumberFormat="1" applyFont="1" applyBorder="1" applyAlignment="1">
      <alignment horizontal="right"/>
    </xf>
    <xf numFmtId="3" fontId="16" fillId="4" borderId="32" xfId="0" applyNumberFormat="1" applyFont="1" applyFill="1" applyBorder="1" applyAlignment="1">
      <alignment horizontal="right"/>
    </xf>
    <xf numFmtId="9" fontId="0" fillId="0" borderId="1" xfId="0" applyNumberFormat="1" applyBorder="1"/>
    <xf numFmtId="0" fontId="16" fillId="0" borderId="31" xfId="0" applyFont="1" applyFill="1" applyBorder="1"/>
    <xf numFmtId="0" fontId="16" fillId="0" borderId="31" xfId="0" applyFont="1" applyBorder="1" applyAlignment="1">
      <alignment vertical="center" wrapText="1"/>
    </xf>
    <xf numFmtId="4" fontId="2" fillId="0" borderId="18" xfId="0" applyNumberFormat="1" applyFont="1" applyFill="1" applyBorder="1" applyAlignment="1">
      <alignment horizontal="right"/>
    </xf>
    <xf numFmtId="9" fontId="16" fillId="0" borderId="18" xfId="0" applyNumberFormat="1" applyFont="1" applyBorder="1" applyAlignment="1">
      <alignment horizontal="right"/>
    </xf>
    <xf numFmtId="9" fontId="16" fillId="0" borderId="18" xfId="0" applyNumberFormat="1" applyFont="1" applyFill="1" applyBorder="1" applyAlignment="1">
      <alignment horizontal="right"/>
    </xf>
    <xf numFmtId="9" fontId="39" fillId="0" borderId="18" xfId="0" applyNumberFormat="1" applyFont="1" applyBorder="1"/>
    <xf numFmtId="9" fontId="39" fillId="0" borderId="5" xfId="0" applyNumberFormat="1" applyFont="1" applyBorder="1"/>
    <xf numFmtId="9" fontId="2" fillId="0" borderId="18" xfId="0" applyNumberFormat="1" applyFont="1" applyFill="1" applyBorder="1"/>
    <xf numFmtId="9" fontId="39" fillId="0" borderId="18" xfId="0" applyNumberFormat="1" applyFont="1" applyFill="1" applyBorder="1"/>
    <xf numFmtId="9" fontId="39" fillId="0" borderId="32" xfId="0" applyNumberFormat="1" applyFont="1" applyFill="1" applyBorder="1"/>
    <xf numFmtId="9" fontId="2" fillId="0" borderId="5" xfId="0" applyNumberFormat="1" applyFont="1" applyFill="1" applyBorder="1"/>
    <xf numFmtId="9" fontId="39" fillId="0" borderId="5" xfId="0" applyNumberFormat="1" applyFont="1" applyFill="1" applyBorder="1"/>
    <xf numFmtId="49" fontId="2" fillId="0" borderId="5" xfId="0" applyNumberFormat="1" applyFont="1" applyFill="1" applyBorder="1" applyAlignment="1">
      <alignment horizontal="right"/>
    </xf>
    <xf numFmtId="9" fontId="2" fillId="0" borderId="5" xfId="0" applyNumberFormat="1" applyFont="1" applyFill="1" applyBorder="1" applyAlignment="1"/>
    <xf numFmtId="49" fontId="6" fillId="0" borderId="18" xfId="0" applyNumberFormat="1" applyFont="1" applyFill="1" applyBorder="1" applyAlignment="1">
      <alignment horizontal="right"/>
    </xf>
    <xf numFmtId="0" fontId="10" fillId="0" borderId="0" xfId="4" applyFont="1">
      <alignment horizontal="left" vertical="top"/>
    </xf>
    <xf numFmtId="9" fontId="0" fillId="0" borderId="32" xfId="0" applyNumberFormat="1" applyFont="1" applyBorder="1" applyAlignment="1">
      <alignment vertical="center" wrapText="1"/>
    </xf>
    <xf numFmtId="9" fontId="0" fillId="0" borderId="1" xfId="0" applyNumberFormat="1" applyFont="1" applyBorder="1" applyAlignment="1">
      <alignment vertical="center" wrapText="1"/>
    </xf>
    <xf numFmtId="3" fontId="6" fillId="0" borderId="18" xfId="0" applyNumberFormat="1" applyFont="1" applyFill="1" applyBorder="1" applyAlignment="1">
      <alignment horizontal="right" vertical="center"/>
    </xf>
    <xf numFmtId="0" fontId="6" fillId="0" borderId="5" xfId="0" applyFont="1" applyFill="1" applyBorder="1" applyAlignment="1">
      <alignment horizontal="right" vertical="center"/>
    </xf>
    <xf numFmtId="3" fontId="16" fillId="4" borderId="32" xfId="0" applyNumberFormat="1" applyFont="1" applyFill="1" applyBorder="1" applyAlignment="1">
      <alignment horizontal="right" vertical="center"/>
    </xf>
    <xf numFmtId="0" fontId="16" fillId="0" borderId="1" xfId="0" applyFont="1" applyFill="1" applyBorder="1" applyAlignment="1">
      <alignment horizontal="right" vertical="center"/>
    </xf>
    <xf numFmtId="0" fontId="6" fillId="0" borderId="18" xfId="0" applyFont="1" applyFill="1" applyBorder="1" applyAlignment="1">
      <alignment horizontal="right" vertical="center"/>
    </xf>
    <xf numFmtId="3" fontId="41" fillId="0" borderId="32" xfId="0" applyNumberFormat="1" applyFont="1" applyBorder="1" applyAlignment="1">
      <alignment horizontal="right" vertical="center"/>
    </xf>
    <xf numFmtId="0" fontId="16" fillId="0" borderId="32" xfId="0" applyFont="1" applyFill="1" applyBorder="1" applyAlignment="1">
      <alignment horizontal="right" vertical="center"/>
    </xf>
    <xf numFmtId="0" fontId="0" fillId="0" borderId="0" xfId="0" applyAlignment="1">
      <alignment vertical="top" wrapText="1"/>
    </xf>
    <xf numFmtId="49" fontId="7" fillId="0" borderId="0" xfId="3" applyAlignment="1">
      <alignment horizontal="left" vertical="top" wrapText="1"/>
    </xf>
    <xf numFmtId="49" fontId="7" fillId="0" borderId="0" xfId="3" applyAlignment="1">
      <alignment horizontal="left" vertical="top" wrapText="1"/>
    </xf>
    <xf numFmtId="0" fontId="9" fillId="2" borderId="10" xfId="5" applyBorder="1" applyAlignment="1">
      <alignment horizontal="center" vertical="top" wrapText="1"/>
    </xf>
    <xf numFmtId="0" fontId="9" fillId="2" borderId="19" xfId="5" applyBorder="1" applyAlignment="1">
      <alignment horizontal="center" vertical="top" wrapText="1"/>
    </xf>
    <xf numFmtId="0" fontId="9" fillId="2" borderId="10" xfId="5" applyBorder="1" applyAlignment="1">
      <alignment horizontal="center" vertical="top"/>
    </xf>
    <xf numFmtId="0" fontId="9" fillId="2" borderId="19" xfId="5" applyBorder="1" applyAlignment="1">
      <alignment horizontal="center" vertical="top"/>
    </xf>
    <xf numFmtId="0" fontId="36" fillId="0" borderId="0" xfId="54" applyAlignment="1">
      <alignment horizontal="left" vertical="top" wrapText="1"/>
    </xf>
    <xf numFmtId="49" fontId="42" fillId="0" borderId="0" xfId="3" applyFont="1" applyAlignment="1">
      <alignment horizontal="left" vertical="top"/>
    </xf>
    <xf numFmtId="0" fontId="10" fillId="0" borderId="0" xfId="4" applyAlignment="1">
      <alignment horizontal="left" vertical="top" wrapText="1"/>
    </xf>
    <xf numFmtId="0" fontId="36" fillId="0" borderId="2" xfId="54" applyBorder="1" applyAlignment="1">
      <alignment horizontal="left" vertical="top" wrapText="1"/>
    </xf>
    <xf numFmtId="0" fontId="9" fillId="2" borderId="23" xfId="5" applyBorder="1" applyAlignment="1">
      <alignment horizontal="center" vertical="top" wrapText="1"/>
    </xf>
    <xf numFmtId="0" fontId="9" fillId="2" borderId="27" xfId="5" applyBorder="1" applyAlignment="1">
      <alignment horizontal="center" vertical="top" wrapText="1"/>
    </xf>
    <xf numFmtId="0" fontId="9" fillId="2" borderId="8" xfId="5" applyBorder="1" applyAlignment="1">
      <alignment horizontal="center" vertical="top" wrapText="1"/>
    </xf>
    <xf numFmtId="0" fontId="9" fillId="2" borderId="9" xfId="5" applyBorder="1" applyAlignment="1">
      <alignment horizontal="center" vertical="top" wrapText="1"/>
    </xf>
    <xf numFmtId="0" fontId="10" fillId="0" borderId="0" xfId="4" applyFont="1" applyAlignment="1">
      <alignment horizontal="left" vertical="top" wrapText="1"/>
    </xf>
  </cellXfs>
  <cellStyles count="55">
    <cellStyle name="20% - Accent1" xfId="29" builtinId="30" hidden="1"/>
    <cellStyle name="20% - Accent2" xfId="33" builtinId="34" hidden="1"/>
    <cellStyle name="20% - Accent3" xfId="37" builtinId="38" hidden="1"/>
    <cellStyle name="20% - Accent4" xfId="41" builtinId="42" hidden="1"/>
    <cellStyle name="20% - Accent5" xfId="45" builtinId="46" hidden="1"/>
    <cellStyle name="20% - Accent6" xfId="49" builtinId="50" hidden="1"/>
    <cellStyle name="40% - Accent1" xfId="30" builtinId="31" hidden="1"/>
    <cellStyle name="40% - Accent2" xfId="34" builtinId="35" hidden="1"/>
    <cellStyle name="40% - Accent3" xfId="38" builtinId="39" hidden="1"/>
    <cellStyle name="40% - Accent4" xfId="42" builtinId="43" hidden="1"/>
    <cellStyle name="40% - Accent5" xfId="46" builtinId="47" hidden="1"/>
    <cellStyle name="40% - Accent6" xfId="50" builtinId="51" hidden="1"/>
    <cellStyle name="60% - Accent1" xfId="31" builtinId="32" hidden="1"/>
    <cellStyle name="60% - Accent2" xfId="35" builtinId="36" hidden="1"/>
    <cellStyle name="60% - Accent3" xfId="39" builtinId="40" hidden="1"/>
    <cellStyle name="60% - Accent4" xfId="43" builtinId="44" hidden="1"/>
    <cellStyle name="60% - Accent5" xfId="47" builtinId="48" hidden="1"/>
    <cellStyle name="60% - Accent6" xfId="51" builtinId="52" hidden="1"/>
    <cellStyle name="Accent1" xfId="28" builtinId="29" hidden="1"/>
    <cellStyle name="Accent2" xfId="32" builtinId="33" hidden="1"/>
    <cellStyle name="Accent3" xfId="36" builtinId="37" hidden="1"/>
    <cellStyle name="Accent4" xfId="40" builtinId="41" hidden="1"/>
    <cellStyle name="Accent5" xfId="44" builtinId="45" hidden="1"/>
    <cellStyle name="Accent6" xfId="48" builtinId="49" hidden="1"/>
    <cellStyle name="Bad" xfId="17" builtinId="27" hidden="1"/>
    <cellStyle name="Body_text" xfId="2"/>
    <cellStyle name="Calculation" xfId="21" builtinId="22" hidden="1"/>
    <cellStyle name="Check Cell" xfId="23" builtinId="23" hidden="1"/>
    <cellStyle name="Comma" xfId="6" builtinId="3" hidden="1"/>
    <cellStyle name="Comma [0]" xfId="8" builtinId="6" hidden="1"/>
    <cellStyle name="Currency" xfId="9" builtinId="4" hidden="1"/>
    <cellStyle name="Currency [0]" xfId="10" builtinId="7" hidden="1"/>
    <cellStyle name="Explanatory Text" xfId="26" builtinId="53" hidden="1"/>
    <cellStyle name="Figure_title" xfId="52"/>
    <cellStyle name="Followed Hyperlink" xfId="7" builtinId="9" customBuiltin="1"/>
    <cellStyle name="Good" xfId="16" builtinId="26" hidden="1"/>
    <cellStyle name="Header_row" xfId="5"/>
    <cellStyle name="Heading 1" xfId="12" builtinId="16" customBuiltin="1"/>
    <cellStyle name="Heading 2" xfId="13" builtinId="17" customBuiltin="1"/>
    <cellStyle name="Heading 3" xfId="14" builtinId="18" customBuiltin="1"/>
    <cellStyle name="Heading 4" xfId="15" builtinId="19" customBuiltin="1"/>
    <cellStyle name="Hyperlink" xfId="3" builtinId="8"/>
    <cellStyle name="Input" xfId="19" builtinId="20" hidden="1"/>
    <cellStyle name="Linked Cell" xfId="22" builtinId="24" hidden="1"/>
    <cellStyle name="Neutral" xfId="18" builtinId="28" hidden="1"/>
    <cellStyle name="Normal" xfId="0" builtinId="0" customBuiltin="1"/>
    <cellStyle name="Note" xfId="25" builtinId="10" hidden="1"/>
    <cellStyle name="Notes_sources" xfId="4"/>
    <cellStyle name="Output" xfId="20" builtinId="21" hidden="1"/>
    <cellStyle name="Percent" xfId="1" builtinId="5" hidden="1"/>
    <cellStyle name="Sub_row" xfId="53"/>
    <cellStyle name="Table_title" xfId="54"/>
    <cellStyle name="Title" xfId="11" builtinId="15" hidden="1"/>
    <cellStyle name="Total" xfId="27" builtinId="25" hidden="1"/>
    <cellStyle name="Warning Text" xfId="24" builtinId="11" hidden="1"/>
  </cellStyles>
  <dxfs count="266">
    <dxf>
      <font>
        <b val="0"/>
        <i val="0"/>
        <strike val="0"/>
        <condense val="0"/>
        <extend val="0"/>
        <outline val="0"/>
        <shadow val="0"/>
        <u val="none"/>
        <vertAlign val="baseline"/>
        <sz val="11"/>
        <color theme="1"/>
        <name val="Arial"/>
        <scheme val="none"/>
      </font>
      <numFmt numFmtId="13" formatCode="0%"/>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13"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theme="1"/>
        <name val="Arial"/>
        <scheme val="none"/>
      </font>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theme="1"/>
        <name val="Arial"/>
        <scheme val="none"/>
      </font>
      <numFmt numFmtId="13" formatCode="0%"/>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13"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theme="1"/>
        <name val="Arial"/>
        <scheme val="none"/>
      </font>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numFmt numFmtId="13" formatCode="0%"/>
      <border diagonalUp="0" diagonalDown="0">
        <left style="thin">
          <color indexed="64"/>
        </left>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1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1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1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theme="1"/>
        <name val="Arial"/>
        <scheme val="none"/>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alignment horizontal="center" vertical="top" textRotation="0" wrapText="0" indent="0" justifyLastLine="0" shrinkToFit="0" readingOrder="0"/>
    </dxf>
    <dxf>
      <font>
        <b val="0"/>
        <i val="0"/>
        <strike val="0"/>
        <condense val="0"/>
        <extend val="0"/>
        <outline val="0"/>
        <shadow val="0"/>
        <u val="none"/>
        <vertAlign val="baseline"/>
        <sz val="11"/>
        <color theme="1"/>
        <name val="Arial"/>
        <scheme val="none"/>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alignment horizontal="center" vertical="top" textRotation="0" wrapText="0" indent="0" justifyLastLine="0" shrinkToFit="0" readingOrder="0"/>
    </dxf>
    <dxf>
      <font>
        <b val="0"/>
        <i val="0"/>
        <strike val="0"/>
        <condense val="0"/>
        <extend val="0"/>
        <outline val="0"/>
        <shadow val="0"/>
        <u val="none"/>
        <vertAlign val="baseline"/>
        <sz val="11"/>
        <color theme="1"/>
        <name val="Arial"/>
        <scheme val="none"/>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alignment horizontal="center" vertical="top" textRotation="0" wrapText="0" indent="0" justifyLastLine="0" shrinkToFit="0" readingOrder="0"/>
    </dxf>
    <dxf>
      <font>
        <b val="0"/>
        <i val="0"/>
        <strike val="0"/>
        <condense val="0"/>
        <extend val="0"/>
        <outline val="0"/>
        <shadow val="0"/>
        <u val="none"/>
        <vertAlign val="baseline"/>
        <sz val="11"/>
        <color theme="1"/>
        <name val="Arial"/>
        <scheme val="none"/>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alignment horizontal="center" vertical="top" textRotation="0" wrapText="0" indent="0" justifyLastLine="0" shrinkToFit="0" readingOrder="0"/>
    </dxf>
    <dxf>
      <font>
        <b val="0"/>
        <i val="0"/>
        <strike val="0"/>
        <condense val="0"/>
        <extend val="0"/>
        <outline val="0"/>
        <shadow val="0"/>
        <u val="none"/>
        <vertAlign val="baseline"/>
        <sz val="11"/>
        <color theme="1"/>
        <name val="Arial"/>
        <scheme val="none"/>
      </font>
      <numFmt numFmtId="13" formatCode="0%"/>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alignment horizontal="center" vertical="top" textRotation="0" wrapText="0" indent="0" justifyLastLine="0" shrinkToFit="0" readingOrder="0"/>
    </dxf>
    <dxf>
      <font>
        <b val="0"/>
        <i val="0"/>
        <strike val="0"/>
        <condense val="0"/>
        <extend val="0"/>
        <outline val="0"/>
        <shadow val="0"/>
        <u val="none"/>
        <vertAlign val="baseline"/>
        <sz val="11"/>
        <color theme="1"/>
        <name val="Arial"/>
        <scheme val="none"/>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alignment horizontal="center" vertical="top" textRotation="0" wrapText="0" indent="0" justifyLastLine="0" shrinkToFit="0" readingOrder="0"/>
    </dxf>
    <dxf>
      <numFmt numFmtId="1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auto="1"/>
        <name val="Arial"/>
        <scheme val="none"/>
      </font>
      <border diagonalUp="0" diagonalDown="0">
        <left/>
        <right style="thin">
          <color indexed="64"/>
        </right>
        <top style="thin">
          <color indexed="64"/>
        </top>
        <bottom/>
        <vertical/>
        <horizontal/>
      </border>
    </dxf>
    <dxf>
      <border outline="0">
        <top style="thin">
          <color indexed="64"/>
        </top>
      </border>
    </dxf>
    <dxf>
      <border outline="0">
        <top style="thin">
          <color indexed="64"/>
        </top>
        <bottom style="thin">
          <color indexed="64"/>
        </bottom>
      </border>
    </dxf>
    <dxf>
      <border outline="0">
        <bottom style="thin">
          <color indexed="64"/>
        </bottom>
      </border>
    </dxf>
    <dxf>
      <alignment horizontal="center" vertical="top" textRotation="0" wrapText="0" indent="0" justifyLastLine="0" shrinkToFit="0" readingOrder="0"/>
    </dxf>
    <dxf>
      <font>
        <b val="0"/>
        <i val="0"/>
        <strike val="0"/>
        <condense val="0"/>
        <extend val="0"/>
        <outline val="0"/>
        <shadow val="0"/>
        <u val="none"/>
        <vertAlign val="baseline"/>
        <sz val="11"/>
        <color auto="1"/>
        <name val="Arial"/>
        <scheme val="none"/>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scheme val="none"/>
      </font>
      <numFmt numFmtId="164" formatCode="0.0"/>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4"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fill>
        <patternFill patternType="none">
          <fgColor indexed="64"/>
          <bgColor indexed="65"/>
        </patternFill>
      </fill>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theme="1"/>
        <name val="Arial"/>
        <scheme val="none"/>
      </font>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border diagonalUp="0" diagonalDown="0" outline="0">
        <left style="thin">
          <color theme="0" tint="-4.9989318521683403E-2"/>
        </left>
        <right style="thin">
          <color theme="0" tint="-4.9989318521683403E-2"/>
        </right>
        <top/>
        <bottom/>
      </border>
    </dxf>
    <dxf>
      <font>
        <b val="0"/>
        <i val="0"/>
        <strike val="0"/>
        <condense val="0"/>
        <extend val="0"/>
        <outline val="0"/>
        <shadow val="0"/>
        <u val="none"/>
        <vertAlign val="baseline"/>
        <sz val="11"/>
        <color theme="1"/>
        <name val="Arial"/>
        <scheme val="none"/>
      </font>
      <numFmt numFmtId="164" formatCode="0.0"/>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4"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theme="1"/>
        <name val="Arial"/>
        <scheme val="none"/>
      </font>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border diagonalUp="0" diagonalDown="0" outline="0">
        <left style="thin">
          <color theme="0" tint="-4.9989318521683403E-2"/>
        </left>
        <right style="thin">
          <color theme="0" tint="-4.9989318521683403E-2"/>
        </right>
        <top/>
        <bottom/>
      </border>
    </dxf>
    <dxf>
      <font>
        <b val="0"/>
        <i val="0"/>
        <strike val="0"/>
        <condense val="0"/>
        <extend val="0"/>
        <outline val="0"/>
        <shadow val="0"/>
        <u val="none"/>
        <vertAlign val="baseline"/>
        <sz val="11"/>
        <color theme="1"/>
        <name val="Arial"/>
        <scheme val="none"/>
      </font>
      <numFmt numFmtId="165" formatCode="#,##0.0"/>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numFmt numFmtId="165" formatCode="#,##0.0"/>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numFmt numFmtId="165" formatCode="#,##0.0"/>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numFmt numFmtId="165" formatCode="#,##0.0"/>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numFmt numFmtId="165" formatCode="#,##0.0"/>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numFmt numFmtId="165" formatCode="#,##0.0"/>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fill>
        <patternFill patternType="none">
          <fgColor indexed="64"/>
          <bgColor indexed="65"/>
        </patternFill>
      </fill>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numFmt numFmtId="165" formatCode="#,##0.0"/>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numFmt numFmtId="13" formatCode="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auto="1"/>
        <name val="Arial"/>
        <scheme val="none"/>
      </font>
      <fill>
        <patternFill patternType="none">
          <fgColor indexed="64"/>
          <bgColor indexed="65"/>
        </patternFill>
      </fill>
      <border diagonalUp="0" diagonalDown="0" outline="0">
        <left/>
        <right style="thin">
          <color indexed="64"/>
        </right>
        <top style="thin">
          <color indexed="64"/>
        </top>
        <bottom/>
      </border>
    </dxf>
    <dxf>
      <border outline="0">
        <top style="thin">
          <color indexed="64"/>
        </top>
      </border>
    </dxf>
    <dxf>
      <border outline="0">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numFmt numFmtId="165" formatCode="#,##0.0"/>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theme="1"/>
        <name val="Arial"/>
        <scheme val="none"/>
      </font>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
      <font>
        <b val="0"/>
        <i val="0"/>
        <strike val="0"/>
        <condense val="0"/>
        <extend val="0"/>
        <outline val="0"/>
        <shadow val="0"/>
        <u val="none"/>
        <vertAlign val="baseline"/>
        <sz val="11"/>
        <color theme="1"/>
        <name val="Arial"/>
        <scheme val="none"/>
      </font>
      <numFmt numFmtId="165" formatCode="#,##0.0"/>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4" formatCode="#,##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4" formatCode="#,##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4" formatCode="#,##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theme="1"/>
        <name val="Arial"/>
        <scheme val="none"/>
      </font>
    </dxf>
    <dxf>
      <border outline="0">
        <bottom style="thin">
          <color indexed="64"/>
        </bottom>
      </border>
    </dxf>
    <dxf>
      <font>
        <b val="0"/>
        <i val="0"/>
        <strike val="0"/>
        <condense val="0"/>
        <extend val="0"/>
        <outline val="0"/>
        <shadow val="0"/>
        <u val="none"/>
        <vertAlign val="baseline"/>
        <sz val="11"/>
        <color theme="0"/>
        <name val="Arial"/>
        <scheme val="none"/>
      </font>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5434330</xdr:colOff>
      <xdr:row>23</xdr:row>
      <xdr:rowOff>111125</xdr:rowOff>
    </xdr:from>
    <xdr:to>
      <xdr:col>0</xdr:col>
      <xdr:colOff>7171690</xdr:colOff>
      <xdr:row>23</xdr:row>
      <xdr:rowOff>934085</xdr:rowOff>
    </xdr:to>
    <xdr:pic>
      <xdr:nvPicPr>
        <xdr:cNvPr id="3" name="Picture 2" descr="logo of the Canadian Institute for Health Information (CIHI)" title="Canadian Institute for Health Informatio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34330" y="8677275"/>
          <a:ext cx="1737360" cy="822960"/>
        </a:xfrm>
        <a:prstGeom prst="rect">
          <a:avLst/>
        </a:prstGeom>
      </xdr:spPr>
    </xdr:pic>
    <xdr:clientData/>
  </xdr:twoCellAnchor>
</xdr:wsDr>
</file>

<file path=xl/tables/table1.xml><?xml version="1.0" encoding="utf-8"?>
<table xmlns="http://schemas.openxmlformats.org/spreadsheetml/2006/main" id="1" name="Table1" displayName="Table1" ref="A5:V13" totalsRowShown="0" headerRowDxfId="265" dataDxfId="263" headerRowBorderDxfId="264" tableBorderDxfId="262" totalsRowBorderDxfId="261" headerRowCellStyle="Header_row">
  <autoFilter ref="A5:V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name="Month" dataDxfId="260"/>
    <tableColumn id="2" name="_x000a_2019_x000a_Total" dataDxfId="259"/>
    <tableColumn id="3" name="_x000a_2020_x000a_Total" dataDxfId="258"/>
    <tableColumn id="4" name="Percentage change_x000a_Total" dataDxfId="257">
      <calculatedColumnFormula>(C6-B6)/B6</calculatedColumnFormula>
    </tableColumn>
    <tableColumn id="5" name="_x000a_2019_x000a_P.E.I." dataDxfId="256"/>
    <tableColumn id="6" name="_x000a_2020_x000a_P.E.I." dataDxfId="255"/>
    <tableColumn id="7" name="Percentage change_x000a_P.E.I." dataDxfId="254"/>
    <tableColumn id="8" name="_x000a_2019_x000a_Nova Scotia" dataDxfId="253"/>
    <tableColumn id="9" name="_x000a_2020_x000a_Nova Scotia" dataDxfId="252"/>
    <tableColumn id="10" name="Percentage change_x000a_Nova Scotia" dataDxfId="251">
      <calculatedColumnFormula>(I6-H6)/H6</calculatedColumnFormula>
    </tableColumn>
    <tableColumn id="11" name="_x000a_2019_x000a_Ontario" dataDxfId="250"/>
    <tableColumn id="12" name="_x000a_2020_x000a_Ontario" dataDxfId="249"/>
    <tableColumn id="13" name="Percentage change_x000a_Ontario" dataDxfId="248">
      <calculatedColumnFormula>(L6-K6)/K6</calculatedColumnFormula>
    </tableColumn>
    <tableColumn id="14" name="_x000a_2019_x000a_Saskatchewan" dataDxfId="247"/>
    <tableColumn id="15" name="_x000a_2020_x000a_Saskatchewan" dataDxfId="246"/>
    <tableColumn id="16" name="Percentage change_x000a_Saskatchewan" dataDxfId="245">
      <calculatedColumnFormula>(O6-N6)/N6</calculatedColumnFormula>
    </tableColumn>
    <tableColumn id="17" name="_x000a_2019_x000a_Alberta" dataDxfId="244"/>
    <tableColumn id="18" name="_x000a_2020_x000a_Alberta" dataDxfId="243"/>
    <tableColumn id="19" name="Percentage change_x000a_Alberta" dataDxfId="242">
      <calculatedColumnFormula>(R6-Q6)/Q6</calculatedColumnFormula>
    </tableColumn>
    <tableColumn id="20" name="_x000a_2019_x000a_Yukon" dataDxfId="241"/>
    <tableColumn id="21" name="_x000a_2020_x000a_Yukon" dataDxfId="240"/>
    <tableColumn id="22" name="Percentage change_x000a_Yukon" dataDxfId="239">
      <calculatedColumnFormula>(U6-T6)/T6*100</calculatedColumnFormula>
    </tableColumn>
  </tableColumns>
  <tableStyleInfo showFirstColumn="0" showLastColumn="0" showRowStripes="0" showColumnStripes="0"/>
</table>
</file>

<file path=xl/tables/table10.xml><?xml version="1.0" encoding="utf-8"?>
<table xmlns="http://schemas.openxmlformats.org/spreadsheetml/2006/main" id="10" name="Table10" displayName="Table10" ref="A39:D43" totalsRowShown="0" headerRowBorderDxfId="171" tableBorderDxfId="170" totalsRowBorderDxfId="169">
  <autoFilter ref="A39:D43">
    <filterColumn colId="0" hiddenButton="1"/>
    <filterColumn colId="1" hiddenButton="1"/>
    <filterColumn colId="2" hiddenButton="1"/>
    <filterColumn colId="3" hiddenButton="1"/>
  </autoFilter>
  <tableColumns count="4">
    <tableColumn id="1" name="Patient flow" dataDxfId="168"/>
    <tableColumn id="2" name="2019" dataDxfId="167"/>
    <tableColumn id="3" name="2020" dataDxfId="166"/>
    <tableColumn id="4" name="Percentage change" dataDxfId="165">
      <calculatedColumnFormula>(C40-B40)/B40</calculatedColumnFormula>
    </tableColumn>
  </tableColumns>
  <tableStyleInfo showFirstColumn="0" showLastColumn="0" showRowStripes="0" showColumnStripes="0"/>
</table>
</file>

<file path=xl/tables/table11.xml><?xml version="1.0" encoding="utf-8"?>
<table xmlns="http://schemas.openxmlformats.org/spreadsheetml/2006/main" id="11" name="Table11" displayName="Table11" ref="A5:G10" totalsRowShown="0" headerRowDxfId="164" dataDxfId="162" headerRowBorderDxfId="163" tableBorderDxfId="161" totalsRowBorderDxfId="160" headerRowCellStyle="Header_row">
  <autoFilter ref="A5:G1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Age group" dataDxfId="159"/>
    <tableColumn id="2" name="Female_x000a_2019" dataDxfId="158"/>
    <tableColumn id="3" name="Male_x000a_2019" dataDxfId="157"/>
    <tableColumn id="4" name="Female_x000a_2020" dataDxfId="156"/>
    <tableColumn id="5" name="Male_x000a_2020" dataDxfId="155"/>
    <tableColumn id="6" name="Female_x000a_Percentage change" dataDxfId="154">
      <calculatedColumnFormula>(D6-B6)/B6</calculatedColumnFormula>
    </tableColumn>
    <tableColumn id="7" name="Male_x000a_Percentage change" dataDxfId="153">
      <calculatedColumnFormula>(E6-C6)/C6</calculatedColumnFormula>
    </tableColumn>
  </tableColumns>
  <tableStyleInfo showFirstColumn="0" showLastColumn="0" showRowStripes="0" showColumnStripes="0"/>
</table>
</file>

<file path=xl/tables/table12.xml><?xml version="1.0" encoding="utf-8"?>
<table xmlns="http://schemas.openxmlformats.org/spreadsheetml/2006/main" id="12" name="Table12" displayName="Table12" ref="A19:G27" totalsRowShown="0" headerRowDxfId="152" dataDxfId="150" headerRowBorderDxfId="151" tableBorderDxfId="149" totalsRowBorderDxfId="148" headerRowCellStyle="Header_row">
  <autoFilter ref="A19:G2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Age group" dataDxfId="147"/>
    <tableColumn id="2" name="Female_x000a_2019" dataDxfId="146"/>
    <tableColumn id="3" name="Male_x000a_2019" dataDxfId="145"/>
    <tableColumn id="4" name="Female_x000a_2020" dataDxfId="144"/>
    <tableColumn id="5" name="Male_x000a_2020" dataDxfId="143"/>
    <tableColumn id="6" name="Female_x000a_Percentage change" dataDxfId="142">
      <calculatedColumnFormula>(D20-B20)/B20</calculatedColumnFormula>
    </tableColumn>
    <tableColumn id="7" name="Male_x000a_Percentage change" dataDxfId="141">
      <calculatedColumnFormula>(E20-C20)/C20</calculatedColumnFormula>
    </tableColumn>
  </tableColumns>
  <tableStyleInfo showFirstColumn="0" showLastColumn="0" showRowStripes="0" showColumnStripes="0"/>
</table>
</file>

<file path=xl/tables/table13.xml><?xml version="1.0" encoding="utf-8"?>
<table xmlns="http://schemas.openxmlformats.org/spreadsheetml/2006/main" id="13" name="Table13" displayName="Table13" ref="A5:AN13" totalsRowShown="0" headerRowDxfId="140" dataDxfId="138" headerRowBorderDxfId="139" tableBorderDxfId="137" totalsRowBorderDxfId="136" headerRowCellStyle="Header_row">
  <autoFilter ref="A5:AN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autoFilter>
  <tableColumns count="40">
    <tableColumn id="1" name="Month" dataDxfId="135"/>
    <tableColumn id="2" name="_x000a_2019_x000a_Canada" dataDxfId="134"/>
    <tableColumn id="3" name="_x000a_2020_x000a_Canada" dataDxfId="133"/>
    <tableColumn id="4" name="Percentage change_x000a_Canada_x000a_" dataDxfId="132">
      <calculatedColumnFormula>(Table13[[#This Row],[
2020
Canada]]-Table13[[#This Row],[
2019
Canada]])/Table13[[#This Row],[
2019
Canada]]</calculatedColumnFormula>
    </tableColumn>
    <tableColumn id="5" name="_x000a_2019_x000a_Newfoundland and Labrador" dataDxfId="131"/>
    <tableColumn id="6" name="_x000a_2020_x000a_Newfoundland and Labrador" dataDxfId="130"/>
    <tableColumn id="7" name="Percentage change_x000a_Newfoundland and Labrador" dataDxfId="129">
      <calculatedColumnFormula>(Table13[[#This Row],[
2020
Newfoundland and Labrador]]-Table13[[#This Row],[
2019
Newfoundland and Labrador]])/Table13[[#This Row],[
2019
Newfoundland and Labrador]]</calculatedColumnFormula>
    </tableColumn>
    <tableColumn id="8" name="_x000a_2019_x000a_P.E.I." dataDxfId="128"/>
    <tableColumn id="9" name="_x000a_2020_x000a_P.E.I." dataDxfId="127"/>
    <tableColumn id="10" name="Percentage change_x000a_P.E.I." dataDxfId="126">
      <calculatedColumnFormula>(Table13[[#This Row],[
2020
P.E.I.]]-Table13[[#This Row],[
2019
P.E.I.]])/Table13[[#This Row],[
2019
P.E.I.]]</calculatedColumnFormula>
    </tableColumn>
    <tableColumn id="11" name="_x000a_2019_x000a_Nova Scotia" dataDxfId="125"/>
    <tableColumn id="12" name="_x000a_2020_x000a_Nova Scotia" dataDxfId="124"/>
    <tableColumn id="13" name="Percentage change_x000a_Nova Scotia" dataDxfId="123">
      <calculatedColumnFormula>(Table13[[#This Row],[
2020
Nova Scotia]]-Table13[[#This Row],[
2019
Nova Scotia]])/Table13[[#This Row],[
2019
Nova Scotia]]</calculatedColumnFormula>
    </tableColumn>
    <tableColumn id="14" name="_x000a_2019_x000a_New Brunswick_x000a_" dataDxfId="122"/>
    <tableColumn id="15" name="_x000a_2020_x000a_New Brunswick" dataDxfId="121"/>
    <tableColumn id="16" name="Percentage change_x000a_New Brunswick" dataDxfId="120">
      <calculatedColumnFormula>(Table13[[#This Row],[
2020
New Brunswick]]-Table13[[#This Row],[
2019
New Brunswick
]])/Table13[[#This Row],[
2019
New Brunswick
]]</calculatedColumnFormula>
    </tableColumn>
    <tableColumn id="17" name="_x000a_2019_x000a_Ontario_x000a_" dataDxfId="119"/>
    <tableColumn id="18" name="_x000a_2020_x000a_Ontario" dataDxfId="118"/>
    <tableColumn id="19" name="Percentage change_x000a_Ontario" dataDxfId="117">
      <calculatedColumnFormula>(Table13[[#This Row],[
2020
Ontario]]-Table13[[#This Row],[
2019
Ontario
]])/Table13[[#This Row],[
2019
Ontario
]]</calculatedColumnFormula>
    </tableColumn>
    <tableColumn id="20" name="_x000a_2019_x000a_Manitoba" dataDxfId="116"/>
    <tableColumn id="21" name="_x000a_2020_x000a_Manitoba" dataDxfId="115"/>
    <tableColumn id="22" name="Percentage change_x000a_Manitoba" dataDxfId="114">
      <calculatedColumnFormula>(Table13[[#This Row],[
2020
Manitoba]]-Table13[[#This Row],[
2019
Manitoba]])/Table13[[#This Row],[
2019
Manitoba]]</calculatedColumnFormula>
    </tableColumn>
    <tableColumn id="23" name="_x000a_2019_x000a_Saskatchewan" dataDxfId="113"/>
    <tableColumn id="24" name="_x000a_2020_x000a_Saskatchewan" dataDxfId="112"/>
    <tableColumn id="25" name="Percentage change_x000a_Saskatchewan" dataDxfId="111">
      <calculatedColumnFormula>(Table13[[#This Row],[
2020
Saskatchewan]]-Table13[[#This Row],[
2019
Saskatchewan]])/Table13[[#This Row],[
2019
Saskatchewan]]</calculatedColumnFormula>
    </tableColumn>
    <tableColumn id="26" name="_x000a_2019_x000a_Alberta" dataDxfId="110"/>
    <tableColumn id="27" name="_x000a_2020_x000a_Alberta" dataDxfId="109"/>
    <tableColumn id="28" name="Percentage change_x000a_Alberta" dataDxfId="108">
      <calculatedColumnFormula>(Table13[[#This Row],[
2020
Alberta]]-Table13[[#This Row],[
2019
Alberta]])/Table13[[#This Row],[
2019
Alberta]]</calculatedColumnFormula>
    </tableColumn>
    <tableColumn id="29" name="_x000a_2019_x000a_British Columbia" dataDxfId="107"/>
    <tableColumn id="30" name="_x000a_2020_x000a_British Columbia" dataDxfId="106"/>
    <tableColumn id="31" name="Percentage change_x000a_British Columbia" dataDxfId="105">
      <calculatedColumnFormula>(Table13[[#This Row],[
2020
British Columbia]]-Table13[[#This Row],[
2019
British Columbia]])/Table13[[#This Row],[
2019
British Columbia]]</calculatedColumnFormula>
    </tableColumn>
    <tableColumn id="32" name="_x000a_2019_x000a_Yukon" dataDxfId="104"/>
    <tableColumn id="33" name="_x000a_2020_x000a_Yukon" dataDxfId="103"/>
    <tableColumn id="34" name="Percentage change_x000a_Yukon" dataDxfId="102"/>
    <tableColumn id="35" name="_x000a_2019_x000a_Northwest Territories" dataDxfId="101"/>
    <tableColumn id="36" name="_x000a_2020_x000a_Northwest Territories" dataDxfId="100"/>
    <tableColumn id="37" name="Percentage change_x000a_Northwest Territories"/>
    <tableColumn id="38" name="_x000a_2019_x000a_Nunavut" dataDxfId="99"/>
    <tableColumn id="39" name="_x000a_2020_x000a_Nunavut" dataDxfId="98"/>
    <tableColumn id="40" name="Percentage change_x000a_Nunavut" dataDxfId="97"/>
  </tableColumns>
  <tableStyleInfo showFirstColumn="0" showLastColumn="0" showRowStripes="0" showColumnStripes="0"/>
</table>
</file>

<file path=xl/tables/table14.xml><?xml version="1.0" encoding="utf-8"?>
<table xmlns="http://schemas.openxmlformats.org/spreadsheetml/2006/main" id="14" name="Table14" displayName="Table14" ref="A4:D5" totalsRowShown="0" headerRowDxfId="96" headerRowBorderDxfId="95" tableBorderDxfId="94" totalsRowBorderDxfId="93" headerRowCellStyle="Header_row">
  <autoFilter ref="A4:D5">
    <filterColumn colId="0" hiddenButton="1"/>
    <filterColumn colId="1" hiddenButton="1"/>
    <filterColumn colId="2" hiddenButton="1"/>
    <filterColumn colId="3" hiddenButton="1"/>
  </autoFilter>
  <tableColumns count="4">
    <tableColumn id="1" name="Characteristics" dataDxfId="92"/>
    <tableColumn id="2" name="2019" dataDxfId="91"/>
    <tableColumn id="3" name="2020" dataDxfId="90"/>
    <tableColumn id="4" name="Percentage change" dataDxfId="89">
      <calculatedColumnFormula>(Table14[2020]-Table14[2019])/Table14[2019]</calculatedColumnFormula>
    </tableColumn>
  </tableColumns>
  <tableStyleInfo showFirstColumn="0" showLastColumn="0" showRowStripes="0" showColumnStripes="0"/>
</table>
</file>

<file path=xl/tables/table15.xml><?xml version="1.0" encoding="utf-8"?>
<table xmlns="http://schemas.openxmlformats.org/spreadsheetml/2006/main" id="15" name="Table15" displayName="Table15" ref="A6:D11" totalsRowShown="0" headerRowDxfId="88" headerRowBorderDxfId="87" tableBorderDxfId="86" totalsRowBorderDxfId="85" headerRowCellStyle="Header_row">
  <autoFilter ref="A6:D11">
    <filterColumn colId="0" hiddenButton="1"/>
    <filterColumn colId="1" hiddenButton="1"/>
    <filterColumn colId="2" hiddenButton="1"/>
    <filterColumn colId="3" hiddenButton="1"/>
  </autoFilter>
  <tableColumns count="4">
    <tableColumn id="1" name="Patient age (life stage)" dataDxfId="84"/>
    <tableColumn id="2" name="2019" dataDxfId="83"/>
    <tableColumn id="3" name="2020" dataDxfId="82"/>
    <tableColumn id="4" name="Percentage change" dataDxfId="81">
      <calculatedColumnFormula>(Table15[[#This Row],[2020]]-Table15[[#This Row],[2019]])/Table15[[#This Row],[2019]]</calculatedColumnFormula>
    </tableColumn>
  </tableColumns>
  <tableStyleInfo showFirstColumn="0" showLastColumn="0" showRowStripes="0" showColumnStripes="0"/>
</table>
</file>

<file path=xl/tables/table16.xml><?xml version="1.0" encoding="utf-8"?>
<table xmlns="http://schemas.openxmlformats.org/spreadsheetml/2006/main" id="16" name="Table16" displayName="Table16" ref="A12:D20" totalsRowShown="0" headerRowDxfId="80" headerRowBorderDxfId="79" tableBorderDxfId="78" totalsRowBorderDxfId="77" headerRowCellStyle="Header_row">
  <autoFilter ref="A12:D20">
    <filterColumn colId="0" hiddenButton="1"/>
    <filterColumn colId="1" hiddenButton="1"/>
    <filterColumn colId="2" hiddenButton="1"/>
    <filterColumn colId="3" hiddenButton="1"/>
  </autoFilter>
  <tableColumns count="4">
    <tableColumn id="1" name="Patient age  (10-year groups)" dataDxfId="76"/>
    <tableColumn id="2" name="2019" dataDxfId="75"/>
    <tableColumn id="3" name="2020" dataDxfId="74"/>
    <tableColumn id="4" name="Percentage change" dataDxfId="73">
      <calculatedColumnFormula>(Table16[[#This Row],[2020]]-Table16[[#This Row],[2019]])/Table16[[#This Row],[2019]]</calculatedColumnFormula>
    </tableColumn>
  </tableColumns>
  <tableStyleInfo showFirstColumn="0" showLastColumn="0" showRowStripes="0" showColumnStripes="0"/>
</table>
</file>

<file path=xl/tables/table17.xml><?xml version="1.0" encoding="utf-8"?>
<table xmlns="http://schemas.openxmlformats.org/spreadsheetml/2006/main" id="17" name="Table17" displayName="Table17" ref="A21:D23" totalsRowShown="0" headerRowDxfId="72" headerRowBorderDxfId="71" tableBorderDxfId="70" totalsRowBorderDxfId="69" headerRowCellStyle="Header_row">
  <autoFilter ref="A21:D23">
    <filterColumn colId="0" hiddenButton="1"/>
    <filterColumn colId="1" hiddenButton="1"/>
    <filterColumn colId="2" hiddenButton="1"/>
    <filterColumn colId="3" hiddenButton="1"/>
  </autoFilter>
  <tableColumns count="4">
    <tableColumn id="1" name="Sex" dataDxfId="68"/>
    <tableColumn id="2" name="2019" dataDxfId="67"/>
    <tableColumn id="3" name="2020" dataDxfId="66"/>
    <tableColumn id="4" name="Percentage change" dataDxfId="65">
      <calculatedColumnFormula>(Table17[[#This Row],[2020]]-Table17[[#This Row],[2019]])/Table17[[#This Row],[2019]]</calculatedColumnFormula>
    </tableColumn>
  </tableColumns>
  <tableStyleInfo showFirstColumn="0" showLastColumn="0" showRowStripes="0" showColumnStripes="0"/>
</table>
</file>

<file path=xl/tables/table18.xml><?xml version="1.0" encoding="utf-8"?>
<table xmlns="http://schemas.openxmlformats.org/spreadsheetml/2006/main" id="18" name="Table18" displayName="Table18" ref="A24:D26" totalsRowShown="0" headerRowDxfId="64" headerRowBorderDxfId="63" tableBorderDxfId="62" totalsRowBorderDxfId="61" headerRowCellStyle="Header_row">
  <autoFilter ref="A24:D26">
    <filterColumn colId="0" hiddenButton="1"/>
    <filterColumn colId="1" hiddenButton="1"/>
    <filterColumn colId="2" hiddenButton="1"/>
    <filterColumn colId="3" hiddenButton="1"/>
  </autoFilter>
  <tableColumns count="4">
    <tableColumn id="1" name="Place of residence" dataDxfId="60"/>
    <tableColumn id="2" name="2019" dataDxfId="59"/>
    <tableColumn id="3" name="2020" dataDxfId="58"/>
    <tableColumn id="4" name="Percentage change" dataDxfId="57">
      <calculatedColumnFormula>(Table18[[#This Row],[2020]]-Table18[[#This Row],[2019]])/Table18[[#This Row],[2019]]</calculatedColumnFormula>
    </tableColumn>
  </tableColumns>
  <tableStyleInfo showFirstColumn="0" showLastColumn="0" showRowStripes="0" showColumnStripes="0"/>
</table>
</file>

<file path=xl/tables/table19.xml><?xml version="1.0" encoding="utf-8"?>
<table xmlns="http://schemas.openxmlformats.org/spreadsheetml/2006/main" id="19" name="Table19" displayName="Table19" ref="A27:D32" totalsRowShown="0" headerRowDxfId="56" headerRowBorderDxfId="55" tableBorderDxfId="54" totalsRowBorderDxfId="53" headerRowCellStyle="Header_row">
  <autoFilter ref="A27:D32">
    <filterColumn colId="0" hiddenButton="1"/>
    <filterColumn colId="1" hiddenButton="1"/>
    <filterColumn colId="2" hiddenButton="1"/>
    <filterColumn colId="3" hiddenButton="1"/>
  </autoFilter>
  <tableColumns count="4">
    <tableColumn id="1" name="Income quintile" dataDxfId="52"/>
    <tableColumn id="2" name="2019" dataDxfId="51"/>
    <tableColumn id="3" name="2020" dataDxfId="50"/>
    <tableColumn id="4" name="Percentage change" dataDxfId="49">
      <calculatedColumnFormula>(Table19[[#This Row],[2020]]-Table19[[#This Row],[2019]])/Table19[[#This Row],[2019]]</calculatedColumnFormula>
    </tableColumn>
  </tableColumns>
  <tableStyleInfo showFirstColumn="0" showLastColumn="0" showRowStripes="0" showColumnStripes="0"/>
</table>
</file>

<file path=xl/tables/table2.xml><?xml version="1.0" encoding="utf-8"?>
<table xmlns="http://schemas.openxmlformats.org/spreadsheetml/2006/main" id="2" name="Table2" displayName="Table2" ref="A5:M13" totalsRowShown="0" headerRowDxfId="238" dataDxfId="236" headerRowBorderDxfId="237" tableBorderDxfId="235" totalsRowBorderDxfId="234" headerRowCellStyle="Header_row">
  <autoFilter ref="A5:M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Month" dataDxfId="233"/>
    <tableColumn id="2" name="_x000a_2019_x000a_Poisoning" dataDxfId="232"/>
    <tableColumn id="3" name="_x000a_2020_x000a_Poisoning" dataDxfId="231"/>
    <tableColumn id="4" name="Percentage change_x000a_Poisoning" dataDxfId="230">
      <calculatedColumnFormula>(C6-B6)/B6</calculatedColumnFormula>
    </tableColumn>
    <tableColumn id="5" name="_x000a_2019_x000a_Laceration" dataDxfId="229"/>
    <tableColumn id="6" name="_x000a_2020_x000a_Laceration" dataDxfId="228"/>
    <tableColumn id="7" name="Percentage change_x000a_Laceration" dataDxfId="227">
      <calculatedColumnFormula>(F6-E6)/E6</calculatedColumnFormula>
    </tableColumn>
    <tableColumn id="8" name="_x000a_2019_x000a_Asphyxiation" dataDxfId="226"/>
    <tableColumn id="9" name="_x000a_2020_x000a_Asphyxiation" dataDxfId="225"/>
    <tableColumn id="10" name="Percentage change_x000a_Asphyxiation" dataDxfId="224">
      <calculatedColumnFormula>(I6-H6)/H6</calculatedColumnFormula>
    </tableColumn>
    <tableColumn id="11" name="_x000a_2019_x000a_Other mode" dataDxfId="223"/>
    <tableColumn id="12" name="_x000a_2020_x000a_Other mode" dataDxfId="222"/>
    <tableColumn id="13" name="Percentage change_x000a_Other mode" dataDxfId="221">
      <calculatedColumnFormula>(L6-K6)/K6</calculatedColumnFormula>
    </tableColumn>
  </tableColumns>
  <tableStyleInfo showFirstColumn="0" showLastColumn="0" showRowStripes="0" showColumnStripes="0"/>
</table>
</file>

<file path=xl/tables/table20.xml><?xml version="1.0" encoding="utf-8"?>
<table xmlns="http://schemas.openxmlformats.org/spreadsheetml/2006/main" id="20" name="Table20" displayName="Table20" ref="A33:D37" totalsRowShown="0" headerRowDxfId="48" headerRowBorderDxfId="47" tableBorderDxfId="46" totalsRowBorderDxfId="45" headerRowCellStyle="Header_row">
  <autoFilter ref="A33:D37">
    <filterColumn colId="0" hiddenButton="1"/>
    <filterColumn colId="1" hiddenButton="1"/>
    <filterColumn colId="2" hiddenButton="1"/>
    <filterColumn colId="3" hiddenButton="1"/>
  </autoFilter>
  <tableColumns count="4">
    <tableColumn id="1" name="Patient flow" dataDxfId="44"/>
    <tableColumn id="2" name="2019" dataDxfId="43"/>
    <tableColumn id="3" name="2020" dataDxfId="42"/>
    <tableColumn id="4" name="Percentage change" dataDxfId="41">
      <calculatedColumnFormula>(Table20[[#This Row],[2020]]-Table20[[#This Row],[2019]])/Table20[[#This Row],[2019]]</calculatedColumnFormula>
    </tableColumn>
  </tableColumns>
  <tableStyleInfo showFirstColumn="0" showLastColumn="0" showRowStripes="0" showColumnStripes="0"/>
</table>
</file>

<file path=xl/tables/table21.xml><?xml version="1.0" encoding="utf-8"?>
<table xmlns="http://schemas.openxmlformats.org/spreadsheetml/2006/main" id="21" name="Table21" displayName="Table21" ref="A5:M13" totalsRowShown="0" headerRowDxfId="40" headerRowBorderDxfId="39" tableBorderDxfId="38" totalsRowBorderDxfId="37" headerRowCellStyle="Header_row">
  <autoFilter ref="A5:M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Month" dataDxfId="36"/>
    <tableColumn id="2" name="_x000a_2019_x000a_Poisoning" dataDxfId="35"/>
    <tableColumn id="3" name="_x000a_2020_x000a_Poisoning" dataDxfId="34"/>
    <tableColumn id="4" name="Percentage change_x000a_Poisoning" dataDxfId="33">
      <calculatedColumnFormula>(Table21[[#This Row],[
2020
Poisoning]]-Table21[[#This Row],[
2019
Poisoning]])/Table21[[#This Row],[
2019
Poisoning]]</calculatedColumnFormula>
    </tableColumn>
    <tableColumn id="5" name="_x000a_2019_x000a_Laceration" dataDxfId="32"/>
    <tableColumn id="6" name="_x000a_2020_x000a_Laceration" dataDxfId="31"/>
    <tableColumn id="7" name="Percentage change_x000a_Laceration" dataDxfId="30">
      <calculatedColumnFormula>(Table21[[#This Row],[
2020
Laceration]]-Table21[[#This Row],[
2019
Laceration]])/Table21[[#This Row],[
2019
Laceration]]</calculatedColumnFormula>
    </tableColumn>
    <tableColumn id="8" name="_x000a_2019_x000a_Asphyxiation" dataDxfId="29"/>
    <tableColumn id="9" name="_x000a_2020_x000a_Asphyxiation" dataDxfId="28"/>
    <tableColumn id="10" name="Percentage change_x000a_Asphyxiation" dataDxfId="27">
      <calculatedColumnFormula>(Table21[[#This Row],[
2020
Asphyxiation]]-Table21[[#This Row],[
2019
Asphyxiation]])/Table21[[#This Row],[
2019
Asphyxiation]]</calculatedColumnFormula>
    </tableColumn>
    <tableColumn id="11" name="_x000a_2019_x000a_Other mode" dataDxfId="26"/>
    <tableColumn id="12" name="_x000a_2020_x000a_Other mode" dataDxfId="25"/>
    <tableColumn id="13" name="Percentage change_x000a_Other mode" dataDxfId="24">
      <calculatedColumnFormula>(Table21[[#This Row],[
2020
Other mode]]-Table21[[#This Row],[
2019
Other mode]])/Table21[[#This Row],[
2019
Other mode]]</calculatedColumnFormula>
    </tableColumn>
  </tableColumns>
  <tableStyleInfo showFirstColumn="0" showLastColumn="0" showRowStripes="0" showColumnStripes="0"/>
</table>
</file>

<file path=xl/tables/table22.xml><?xml version="1.0" encoding="utf-8"?>
<table xmlns="http://schemas.openxmlformats.org/spreadsheetml/2006/main" id="22" name="Table22" displayName="Table22" ref="A5:G10" totalsRowShown="0" headerRowDxfId="23" dataDxfId="21" headerRowBorderDxfId="22" tableBorderDxfId="20" totalsRowBorderDxfId="19" headerRowCellStyle="Header_row">
  <autoFilter ref="A5:G1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Age group (life stage)" dataDxfId="18"/>
    <tableColumn id="2" name="Female_x000a_2019" dataDxfId="17"/>
    <tableColumn id="3" name="Male_x000a_2019" dataDxfId="16"/>
    <tableColumn id="4" name="Female_x000a_2020" dataDxfId="15"/>
    <tableColumn id="5" name="Male_x000a_2020" dataDxfId="14"/>
    <tableColumn id="6" name="Female_x000a_Percentage change" dataDxfId="13">
      <calculatedColumnFormula>(Table22[[#This Row],[Female
2020]]-Table22[[#This Row],[Female
2019]])/Table22[[#This Row],[Female
2019]]</calculatedColumnFormula>
    </tableColumn>
    <tableColumn id="7" name="Male_x000a_Percentage change" dataDxfId="12">
      <calculatedColumnFormula>(Table22[[#This Row],[Male
2020]]-Table22[[#This Row],[Male
2019]])/Table22[[#This Row],[Male
2019]]</calculatedColumnFormula>
    </tableColumn>
  </tableColumns>
  <tableStyleInfo showFirstColumn="0" showLastColumn="0" showRowStripes="0" showColumnStripes="0"/>
</table>
</file>

<file path=xl/tables/table23.xml><?xml version="1.0" encoding="utf-8"?>
<table xmlns="http://schemas.openxmlformats.org/spreadsheetml/2006/main" id="23" name="Table23" displayName="Table23" ref="A20:G28" totalsRowShown="0" headerRowDxfId="11" dataDxfId="9" headerRowBorderDxfId="10" tableBorderDxfId="8" totalsRowBorderDxfId="7" headerRowCellStyle="Header_row">
  <autoFilter ref="A20:G2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Age group (10-year)" dataDxfId="6"/>
    <tableColumn id="2" name="Female_x000a_2019_x000a_" dataDxfId="5"/>
    <tableColumn id="3" name="Male_x000a_2019" dataDxfId="4"/>
    <tableColumn id="4" name="Female_x000a_2020" dataDxfId="3"/>
    <tableColumn id="5" name="Male_x000a_2020" dataDxfId="2"/>
    <tableColumn id="6" name="Female_x000a_Percentage change" dataDxfId="1"/>
    <tableColumn id="7" name="Male_x000a_Percentage change" dataDxfId="0"/>
  </tableColumns>
  <tableStyleInfo showFirstColumn="0" showLastColumn="0" showRowStripes="0" showColumnStripes="0"/>
</table>
</file>

<file path=xl/tables/table3.xml><?xml version="1.0" encoding="utf-8"?>
<table xmlns="http://schemas.openxmlformats.org/spreadsheetml/2006/main" id="3" name="Table3" displayName="Table3" ref="A4:D5" totalsRowShown="0" headerRowBorderDxfId="220" tableBorderDxfId="219" totalsRowBorderDxfId="218">
  <autoFilter ref="A4:D5">
    <filterColumn colId="0" hiddenButton="1"/>
    <filterColumn colId="1" hiddenButton="1"/>
    <filterColumn colId="2" hiddenButton="1"/>
    <filterColumn colId="3" hiddenButton="1"/>
  </autoFilter>
  <tableColumns count="4">
    <tableColumn id="1" name="Characteristics" dataDxfId="217"/>
    <tableColumn id="2" name="2019" dataDxfId="216"/>
    <tableColumn id="3" name="2020" dataDxfId="215"/>
    <tableColumn id="4" name="Percentage change" dataDxfId="214">
      <calculatedColumnFormula>(C5-B5)/B5</calculatedColumnFormula>
    </tableColumn>
  </tableColumns>
  <tableStyleInfo showFirstColumn="0" showLastColumn="0" showRowStripes="0" showColumnStripes="0"/>
</table>
</file>

<file path=xl/tables/table4.xml><?xml version="1.0" encoding="utf-8"?>
<table xmlns="http://schemas.openxmlformats.org/spreadsheetml/2006/main" id="4" name="Table4" displayName="Table4" ref="A6:D11" totalsRowShown="0" headerRowBorderDxfId="213" tableBorderDxfId="212" totalsRowBorderDxfId="211">
  <autoFilter ref="A6:D11">
    <filterColumn colId="0" hiddenButton="1"/>
    <filterColumn colId="1" hiddenButton="1"/>
    <filterColumn colId="2" hiddenButton="1"/>
    <filterColumn colId="3" hiddenButton="1"/>
  </autoFilter>
  <tableColumns count="4">
    <tableColumn id="1" name="Patient age (life stage)" dataDxfId="210"/>
    <tableColumn id="2" name="2019" dataDxfId="209"/>
    <tableColumn id="3" name="2020" dataDxfId="208"/>
    <tableColumn id="4" name="Percentage change" dataDxfId="207">
      <calculatedColumnFormula>(C7-B7)/B7</calculatedColumnFormula>
    </tableColumn>
  </tableColumns>
  <tableStyleInfo showFirstColumn="0" showLastColumn="0" showRowStripes="0" showColumnStripes="0"/>
</table>
</file>

<file path=xl/tables/table5.xml><?xml version="1.0" encoding="utf-8"?>
<table xmlns="http://schemas.openxmlformats.org/spreadsheetml/2006/main" id="5" name="Table5" displayName="Table5" ref="A12:D20" totalsRowShown="0" headerRowBorderDxfId="206" tableBorderDxfId="205" totalsRowBorderDxfId="204">
  <autoFilter ref="A12:D20">
    <filterColumn colId="0" hiddenButton="1"/>
    <filterColumn colId="1" hiddenButton="1"/>
    <filterColumn colId="2" hiddenButton="1"/>
    <filterColumn colId="3" hiddenButton="1"/>
  </autoFilter>
  <tableColumns count="4">
    <tableColumn id="1" name="Patient age (10-year groups)" dataDxfId="203"/>
    <tableColumn id="2" name="2019" dataDxfId="202"/>
    <tableColumn id="3" name="2020" dataDxfId="201"/>
    <tableColumn id="4" name="Percentage change" dataDxfId="200">
      <calculatedColumnFormula>(C13-B13)/B13</calculatedColumnFormula>
    </tableColumn>
  </tableColumns>
  <tableStyleInfo showFirstColumn="0" showLastColumn="0" showRowStripes="0" showColumnStripes="0"/>
</table>
</file>

<file path=xl/tables/table6.xml><?xml version="1.0" encoding="utf-8"?>
<table xmlns="http://schemas.openxmlformats.org/spreadsheetml/2006/main" id="6" name="Table6" displayName="Table6" ref="A21:D23" totalsRowShown="0" headerRowBorderDxfId="199" tableBorderDxfId="198" totalsRowBorderDxfId="197">
  <autoFilter ref="A21:D23">
    <filterColumn colId="0" hiddenButton="1"/>
    <filterColumn colId="1" hiddenButton="1"/>
    <filterColumn colId="2" hiddenButton="1"/>
    <filterColumn colId="3" hiddenButton="1"/>
  </autoFilter>
  <tableColumns count="4">
    <tableColumn id="1" name="Sex" dataDxfId="196"/>
    <tableColumn id="2" name="2019" dataDxfId="195"/>
    <tableColumn id="3" name="2020" dataDxfId="194"/>
    <tableColumn id="4" name="Percentage change" dataDxfId="193">
      <calculatedColumnFormula>(C22-B22)/B22</calculatedColumnFormula>
    </tableColumn>
  </tableColumns>
  <tableStyleInfo showFirstColumn="0" showLastColumn="0" showRowStripes="0" showColumnStripes="0"/>
</table>
</file>

<file path=xl/tables/table7.xml><?xml version="1.0" encoding="utf-8"?>
<table xmlns="http://schemas.openxmlformats.org/spreadsheetml/2006/main" id="7" name="Table7" displayName="Table7" ref="A24:D26" totalsRowShown="0" headerRowBorderDxfId="192" tableBorderDxfId="191" totalsRowBorderDxfId="190">
  <autoFilter ref="A24:D26">
    <filterColumn colId="0" hiddenButton="1"/>
    <filterColumn colId="1" hiddenButton="1"/>
    <filterColumn colId="2" hiddenButton="1"/>
    <filterColumn colId="3" hiddenButton="1"/>
  </autoFilter>
  <tableColumns count="4">
    <tableColumn id="1" name="Place of residence" dataDxfId="189"/>
    <tableColumn id="2" name="2019" dataDxfId="188"/>
    <tableColumn id="3" name="2020" dataDxfId="187"/>
    <tableColumn id="4" name="Percentage change" dataDxfId="186">
      <calculatedColumnFormula>(C25-B25)/B25</calculatedColumnFormula>
    </tableColumn>
  </tableColumns>
  <tableStyleInfo showFirstColumn="0" showLastColumn="0" showRowStripes="0" showColumnStripes="0"/>
</table>
</file>

<file path=xl/tables/table8.xml><?xml version="1.0" encoding="utf-8"?>
<table xmlns="http://schemas.openxmlformats.org/spreadsheetml/2006/main" id="8" name="Table8" displayName="Table8" ref="A27:D32" totalsRowShown="0" headerRowBorderDxfId="185" tableBorderDxfId="184" totalsRowBorderDxfId="183">
  <autoFilter ref="A27:D32">
    <filterColumn colId="0" hiddenButton="1"/>
    <filterColumn colId="1" hiddenButton="1"/>
    <filterColumn colId="2" hiddenButton="1"/>
    <filterColumn colId="3" hiddenButton="1"/>
  </autoFilter>
  <tableColumns count="4">
    <tableColumn id="1" name="Income quintile" dataDxfId="182"/>
    <tableColumn id="2" name="2019" dataDxfId="181"/>
    <tableColumn id="3" name="2020" dataDxfId="180"/>
    <tableColumn id="4" name="Percentage change" dataDxfId="179">
      <calculatedColumnFormula>(C28-B28)/B28</calculatedColumnFormula>
    </tableColumn>
  </tableColumns>
  <tableStyleInfo showFirstColumn="0" showLastColumn="0" showRowStripes="0" showColumnStripes="0"/>
</table>
</file>

<file path=xl/tables/table9.xml><?xml version="1.0" encoding="utf-8"?>
<table xmlns="http://schemas.openxmlformats.org/spreadsheetml/2006/main" id="9" name="Table9" displayName="Table9" ref="A33:D38" totalsRowShown="0" headerRowBorderDxfId="178" tableBorderDxfId="177" totalsRowBorderDxfId="176">
  <autoFilter ref="A33:D38">
    <filterColumn colId="0" hiddenButton="1"/>
    <filterColumn colId="1" hiddenButton="1"/>
    <filterColumn colId="2" hiddenButton="1"/>
    <filterColumn colId="3" hiddenButton="1"/>
  </autoFilter>
  <tableColumns count="4">
    <tableColumn id="1" name="Triage level" dataDxfId="175"/>
    <tableColumn id="2" name="2019" dataDxfId="174"/>
    <tableColumn id="3" name="2020" dataDxfId="173"/>
    <tableColumn id="4" name="Percentage change" dataDxfId="172">
      <calculatedColumnFormula>(C34-B34)/B34</calculatedColumnFormula>
    </tableColumn>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stagram.com/cihi_icis/" TargetMode="External"/><Relationship Id="rId3" Type="http://schemas.openxmlformats.org/officeDocument/2006/relationships/hyperlink" Target="https://www.cihi.ca/en" TargetMode="External"/><Relationship Id="rId7" Type="http://schemas.openxmlformats.org/officeDocument/2006/relationships/hyperlink" Target="https://www.linkedin.com/company/canadian-institute-for-health-information" TargetMode="External"/><Relationship Id="rId2" Type="http://schemas.openxmlformats.org/officeDocument/2006/relationships/hyperlink" Target="mailto:media@cihi.ca" TargetMode="External"/><Relationship Id="rId1" Type="http://schemas.openxmlformats.org/officeDocument/2006/relationships/hyperlink" Target="https://www.cihi.ca/en/data-and-standards/access-data" TargetMode="External"/><Relationship Id="rId6" Type="http://schemas.openxmlformats.org/officeDocument/2006/relationships/hyperlink" Target="http://www.facebook.com/CIHI.ICIS" TargetMode="External"/><Relationship Id="rId11" Type="http://schemas.openxmlformats.org/officeDocument/2006/relationships/drawing" Target="../drawings/drawing1.xml"/><Relationship Id="rId5" Type="http://schemas.openxmlformats.org/officeDocument/2006/relationships/hyperlink" Target="https://twitter.com/cihi_icis" TargetMode="External"/><Relationship Id="rId10" Type="http://schemas.openxmlformats.org/officeDocument/2006/relationships/printerSettings" Target="../printerSettings/printerSettings1.bin"/><Relationship Id="rId4" Type="http://schemas.openxmlformats.org/officeDocument/2006/relationships/hyperlink" Target="mailto:healthreports@cihi.ca" TargetMode="External"/><Relationship Id="rId9" Type="http://schemas.openxmlformats.org/officeDocument/2006/relationships/hyperlink" Target="http://www.youtube.com/user/CIHICanada"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ihi.ca/en/national-ambulatory-care-reporting-system-metadata-nacrs" TargetMode="External"/><Relationship Id="rId2" Type="http://schemas.openxmlformats.org/officeDocument/2006/relationships/hyperlink" Target="https://www.cihi.ca/en/discharge-abstract-database-metadata-dad" TargetMode="External"/><Relationship Id="rId1" Type="http://schemas.openxmlformats.org/officeDocument/2006/relationships/hyperlink" Target="https://www.cihi.ca/en" TargetMode="External"/><Relationship Id="rId5" Type="http://schemas.openxmlformats.org/officeDocument/2006/relationships/printerSettings" Target="../printerSettings/printerSettings2.bin"/><Relationship Id="rId4" Type="http://schemas.openxmlformats.org/officeDocument/2006/relationships/hyperlink" Target="https://www.cihi.ca/en/ontario-mental-health-reporting-system-metadat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printerSettings" Target="../printerSettings/printerSettings6.bin"/><Relationship Id="rId1" Type="http://schemas.openxmlformats.org/officeDocument/2006/relationships/hyperlink" Target="http://ctas-phctas.ca/" TargetMode="External"/><Relationship Id="rId6" Type="http://schemas.openxmlformats.org/officeDocument/2006/relationships/table" Target="../tables/table6.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table" Target="../tables/table20.xml"/><Relationship Id="rId3" Type="http://schemas.openxmlformats.org/officeDocument/2006/relationships/table" Target="../tables/table15.xml"/><Relationship Id="rId7" Type="http://schemas.openxmlformats.org/officeDocument/2006/relationships/table" Target="../tables/table19.xml"/><Relationship Id="rId2" Type="http://schemas.openxmlformats.org/officeDocument/2006/relationships/table" Target="../tables/table14.xml"/><Relationship Id="rId1" Type="http://schemas.openxmlformats.org/officeDocument/2006/relationships/printerSettings" Target="../printerSettings/printerSettings9.bin"/><Relationship Id="rId6" Type="http://schemas.openxmlformats.org/officeDocument/2006/relationships/table" Target="../tables/table18.xml"/><Relationship Id="rId5" Type="http://schemas.openxmlformats.org/officeDocument/2006/relationships/table" Target="../tables/table17.xml"/><Relationship Id="rId4" Type="http://schemas.openxmlformats.org/officeDocument/2006/relationships/table" Target="../tables/table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showGridLines="0" tabSelected="1" topLeftCell="A2" zoomScaleNormal="100" zoomScaleSheetLayoutView="100" workbookViewId="0"/>
  </sheetViews>
  <sheetFormatPr defaultColWidth="0" defaultRowHeight="14.25" zeroHeight="1" x14ac:dyDescent="0.2"/>
  <cols>
    <col min="1" max="1" width="98" style="49" customWidth="1"/>
    <col min="2" max="10" width="0" style="49" hidden="1" customWidth="1"/>
    <col min="11" max="16384" width="9.375" style="49" hidden="1"/>
  </cols>
  <sheetData>
    <row r="1" spans="1:1" s="48" customFormat="1" ht="15" hidden="1" customHeight="1" x14ac:dyDescent="0.2">
      <c r="A1" s="47" t="s">
        <v>0</v>
      </c>
    </row>
    <row r="2" spans="1:1" ht="98.1" customHeight="1" x14ac:dyDescent="0.2">
      <c r="A2" s="1" t="s">
        <v>1</v>
      </c>
    </row>
    <row r="3" spans="1:1" s="52" customFormat="1" ht="75" customHeight="1" x14ac:dyDescent="0.2">
      <c r="A3" s="53" t="s">
        <v>2</v>
      </c>
    </row>
    <row r="4" spans="1:1" ht="30" customHeight="1" x14ac:dyDescent="0.2">
      <c r="A4" s="63" t="s">
        <v>3</v>
      </c>
    </row>
    <row r="5" spans="1:1" ht="39.75" customHeight="1" x14ac:dyDescent="0.2">
      <c r="A5" s="64" t="s">
        <v>4</v>
      </c>
    </row>
    <row r="6" spans="1:1" s="14" customFormat="1" ht="19.5" customHeight="1" x14ac:dyDescent="0.2">
      <c r="A6" s="50" t="s">
        <v>5</v>
      </c>
    </row>
    <row r="7" spans="1:1" s="51" customFormat="1" ht="19.5" customHeight="1" x14ac:dyDescent="0.2">
      <c r="A7" s="65" t="s">
        <v>6</v>
      </c>
    </row>
    <row r="8" spans="1:1" ht="30" customHeight="1" x14ac:dyDescent="0.2">
      <c r="A8" s="51" t="s">
        <v>7</v>
      </c>
    </row>
    <row r="9" spans="1:1" ht="39.75" customHeight="1" x14ac:dyDescent="0.2">
      <c r="A9" s="64" t="s">
        <v>8</v>
      </c>
    </row>
    <row r="10" spans="1:1" ht="15" customHeight="1" x14ac:dyDescent="0.2">
      <c r="A10" s="53" t="s">
        <v>9</v>
      </c>
    </row>
    <row r="11" spans="1:1" s="54" customFormat="1" ht="30" customHeight="1" x14ac:dyDescent="0.2">
      <c r="A11" s="166" t="s">
        <v>10</v>
      </c>
    </row>
    <row r="12" spans="1:1" ht="15" customHeight="1" x14ac:dyDescent="0.2">
      <c r="A12" s="51" t="s">
        <v>11</v>
      </c>
    </row>
    <row r="13" spans="1:1" ht="30" customHeight="1" x14ac:dyDescent="0.2">
      <c r="A13" s="166" t="s">
        <v>12</v>
      </c>
    </row>
    <row r="14" spans="1:1" ht="15" customHeight="1" x14ac:dyDescent="0.2">
      <c r="A14" s="51" t="s">
        <v>13</v>
      </c>
    </row>
    <row r="15" spans="1:1" ht="30" customHeight="1" x14ac:dyDescent="0.2">
      <c r="A15" s="166" t="s">
        <v>14</v>
      </c>
    </row>
    <row r="16" spans="1:1" s="52" customFormat="1" ht="15" customHeight="1" x14ac:dyDescent="0.2">
      <c r="A16" s="53" t="s">
        <v>15</v>
      </c>
    </row>
    <row r="17" spans="1:1" s="52" customFormat="1" ht="15" customHeight="1" x14ac:dyDescent="0.2">
      <c r="A17" s="68" t="s">
        <v>16</v>
      </c>
    </row>
    <row r="18" spans="1:1" s="52" customFormat="1" ht="15" customHeight="1" x14ac:dyDescent="0.2">
      <c r="A18" s="69" t="s">
        <v>17</v>
      </c>
    </row>
    <row r="19" spans="1:1" s="52" customFormat="1" ht="15" customHeight="1" x14ac:dyDescent="0.2">
      <c r="A19" s="69" t="s">
        <v>18</v>
      </c>
    </row>
    <row r="20" spans="1:1" s="52" customFormat="1" ht="15" customHeight="1" x14ac:dyDescent="0.2">
      <c r="A20" s="69" t="s">
        <v>19</v>
      </c>
    </row>
    <row r="21" spans="1:1" s="54" customFormat="1" ht="30" customHeight="1" x14ac:dyDescent="0.2">
      <c r="A21" s="70" t="s">
        <v>20</v>
      </c>
    </row>
    <row r="22" spans="1:1" ht="39.75" customHeight="1" x14ac:dyDescent="0.2">
      <c r="A22" s="64" t="s">
        <v>21</v>
      </c>
    </row>
    <row r="23" spans="1:1" s="56" customFormat="1" ht="28.5" x14ac:dyDescent="0.2">
      <c r="A23" s="53" t="s">
        <v>22</v>
      </c>
    </row>
    <row r="24" spans="1:1" s="52" customFormat="1" ht="90" customHeight="1" x14ac:dyDescent="0.2">
      <c r="A24" s="71" t="s">
        <v>23</v>
      </c>
    </row>
    <row r="25" spans="1:1" ht="15" hidden="1" customHeight="1" x14ac:dyDescent="0.2">
      <c r="A25" s="52"/>
    </row>
    <row r="26" spans="1:1" ht="15" hidden="1" customHeight="1" x14ac:dyDescent="0.2">
      <c r="A26" s="52"/>
    </row>
  </sheetData>
  <hyperlinks>
    <hyperlink ref="A13" r:id="rId1" display="https://www.cihi.ca/en/data-and-standards/access-data"/>
    <hyperlink ref="A15" r:id="rId2"/>
    <hyperlink ref="A6" r:id="rId3"/>
    <hyperlink ref="A11" r:id="rId4"/>
    <hyperlink ref="A17" r:id="rId5" display="https://twitter.com/cihi_icis"/>
    <hyperlink ref="A18" r:id="rId6" display="http://www.facebook.com/CIHI.ICIS"/>
    <hyperlink ref="A19" r:id="rId7" display="LinkedIn: linkedin.com/company/canadian-institute-for-health-information"/>
    <hyperlink ref="A20" r:id="rId8" display="http://www.instagram.com/cihi_icis/"/>
    <hyperlink ref="A21" r:id="rId9" display="http://www.youtube.com/user/CIHICanada"/>
  </hyperlinks>
  <pageMargins left="0.74803149606299213" right="0.74803149606299213" top="0.74803149606299213" bottom="0.74803149606299213" header="0.31496062992125984" footer="0.31496062992125984"/>
  <pageSetup orientation="portrait" r:id="rId10"/>
  <headerFooter>
    <oddFooter>&amp;R&amp;"Arial,Regular"&amp;9&amp;P&amp;L&amp;L&amp;"Arial"&amp;9© 2021 CIHI</oddFooter>
  </headerFooter>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6"/>
  <sheetViews>
    <sheetView showGridLines="0" topLeftCell="A2" zoomScaleNormal="100" workbookViewId="0"/>
  </sheetViews>
  <sheetFormatPr defaultColWidth="0" defaultRowHeight="14.25" zeroHeight="1" x14ac:dyDescent="0.2"/>
  <cols>
    <col min="1" max="13" width="12.5" customWidth="1"/>
    <col min="14" max="16384" width="8.625" hidden="1"/>
  </cols>
  <sheetData>
    <row r="1" spans="1:13" s="60" customFormat="1" ht="15" hidden="1" x14ac:dyDescent="0.25">
      <c r="A1" s="57" t="s">
        <v>255</v>
      </c>
    </row>
    <row r="2" spans="1:13" ht="24" customHeight="1" x14ac:dyDescent="0.2">
      <c r="A2" s="167" t="s">
        <v>84</v>
      </c>
      <c r="B2" s="167"/>
      <c r="C2" s="52"/>
      <c r="D2" s="52"/>
      <c r="E2" s="52"/>
      <c r="F2" s="52"/>
      <c r="G2" s="52"/>
      <c r="H2" s="52"/>
      <c r="I2" s="52"/>
      <c r="J2" s="52"/>
      <c r="K2" s="52"/>
      <c r="L2" s="52"/>
      <c r="M2" s="52"/>
    </row>
    <row r="3" spans="1:13" s="79" customFormat="1" ht="20.25" customHeight="1" x14ac:dyDescent="0.2">
      <c r="A3" s="79" t="s">
        <v>256</v>
      </c>
    </row>
    <row r="4" spans="1:13" ht="15" customHeight="1" x14ac:dyDescent="0.2">
      <c r="A4" s="87"/>
      <c r="B4" s="168" t="s">
        <v>135</v>
      </c>
      <c r="C4" s="168"/>
      <c r="D4" s="168"/>
      <c r="E4" s="168" t="s">
        <v>136</v>
      </c>
      <c r="F4" s="168"/>
      <c r="G4" s="168"/>
      <c r="H4" s="168" t="s">
        <v>137</v>
      </c>
      <c r="I4" s="168"/>
      <c r="J4" s="168"/>
      <c r="K4" s="168" t="s">
        <v>138</v>
      </c>
      <c r="L4" s="168"/>
      <c r="M4" s="168"/>
    </row>
    <row r="5" spans="1:13" s="4" customFormat="1" ht="30" customHeight="1" x14ac:dyDescent="0.25">
      <c r="A5" s="88" t="s">
        <v>93</v>
      </c>
      <c r="B5" s="81" t="s">
        <v>139</v>
      </c>
      <c r="C5" s="81" t="s">
        <v>140</v>
      </c>
      <c r="D5" s="81" t="s">
        <v>141</v>
      </c>
      <c r="E5" s="81" t="s">
        <v>142</v>
      </c>
      <c r="F5" s="81" t="s">
        <v>143</v>
      </c>
      <c r="G5" s="81" t="s">
        <v>144</v>
      </c>
      <c r="H5" s="81" t="s">
        <v>145</v>
      </c>
      <c r="I5" s="81" t="s">
        <v>146</v>
      </c>
      <c r="J5" s="81" t="s">
        <v>147</v>
      </c>
      <c r="K5" s="81" t="s">
        <v>148</v>
      </c>
      <c r="L5" s="81" t="s">
        <v>149</v>
      </c>
      <c r="M5" s="81" t="s">
        <v>150</v>
      </c>
    </row>
    <row r="6" spans="1:13" ht="15" customHeight="1" x14ac:dyDescent="0.25">
      <c r="A6" s="82" t="s">
        <v>115</v>
      </c>
      <c r="B6" s="120">
        <v>1164</v>
      </c>
      <c r="C6" s="120">
        <v>1121</v>
      </c>
      <c r="D6" s="119">
        <f>(Table21[[#This Row],[
2020
Poisoning]]-Table21[[#This Row],[
2019
Poisoning]])/Table21[[#This Row],[
2019
Poisoning]]</f>
        <v>-3.6941580756013746E-2</v>
      </c>
      <c r="E6" s="121">
        <v>167</v>
      </c>
      <c r="F6" s="121">
        <v>138</v>
      </c>
      <c r="G6" s="119">
        <f>(Table21[[#This Row],[
2020
Laceration]]-Table21[[#This Row],[
2019
Laceration]])/Table21[[#This Row],[
2019
Laceration]]</f>
        <v>-0.17365269461077845</v>
      </c>
      <c r="H6" s="121">
        <v>34</v>
      </c>
      <c r="I6" s="121">
        <v>45</v>
      </c>
      <c r="J6" s="119">
        <f>(Table21[[#This Row],[
2020
Asphyxiation]]-Table21[[#This Row],[
2019
Asphyxiation]])/Table21[[#This Row],[
2019
Asphyxiation]]</f>
        <v>0.3235294117647059</v>
      </c>
      <c r="K6" s="121">
        <v>53</v>
      </c>
      <c r="L6" s="121">
        <v>46</v>
      </c>
      <c r="M6" s="116">
        <f>(Table21[[#This Row],[
2020
Other mode]]-Table21[[#This Row],[
2019
Other mode]])/Table21[[#This Row],[
2019
Other mode]]</f>
        <v>-0.13207547169811321</v>
      </c>
    </row>
    <row r="7" spans="1:13" ht="15" customHeight="1" x14ac:dyDescent="0.25">
      <c r="A7" s="82" t="s">
        <v>117</v>
      </c>
      <c r="B7" s="120">
        <v>1115</v>
      </c>
      <c r="C7" s="120">
        <v>832</v>
      </c>
      <c r="D7" s="119">
        <f>(Table21[[#This Row],[
2020
Poisoning]]-Table21[[#This Row],[
2019
Poisoning]])/Table21[[#This Row],[
2019
Poisoning]]</f>
        <v>-0.25381165919282511</v>
      </c>
      <c r="E7" s="121">
        <v>121</v>
      </c>
      <c r="F7" s="121">
        <v>124</v>
      </c>
      <c r="G7" s="119">
        <f>(Table21[[#This Row],[
2020
Laceration]]-Table21[[#This Row],[
2019
Laceration]])/Table21[[#This Row],[
2019
Laceration]]</f>
        <v>2.4793388429752067E-2</v>
      </c>
      <c r="H7" s="121">
        <v>38</v>
      </c>
      <c r="I7" s="121">
        <v>36</v>
      </c>
      <c r="J7" s="119">
        <f>(Table21[[#This Row],[
2020
Asphyxiation]]-Table21[[#This Row],[
2019
Asphyxiation]])/Table21[[#This Row],[
2019
Asphyxiation]]</f>
        <v>-5.2631578947368418E-2</v>
      </c>
      <c r="K7" s="121">
        <v>41</v>
      </c>
      <c r="L7" s="121">
        <v>49</v>
      </c>
      <c r="M7" s="116">
        <f>(Table21[[#This Row],[
2020
Other mode]]-Table21[[#This Row],[
2019
Other mode]])/Table21[[#This Row],[
2019
Other mode]]</f>
        <v>0.1951219512195122</v>
      </c>
    </row>
    <row r="8" spans="1:13" ht="15" customHeight="1" x14ac:dyDescent="0.25">
      <c r="A8" s="82" t="s">
        <v>118</v>
      </c>
      <c r="B8" s="120">
        <v>1225</v>
      </c>
      <c r="C8" s="120">
        <v>925</v>
      </c>
      <c r="D8" s="119">
        <f>(Table21[[#This Row],[
2020
Poisoning]]-Table21[[#This Row],[
2019
Poisoning]])/Table21[[#This Row],[
2019
Poisoning]]</f>
        <v>-0.24489795918367346</v>
      </c>
      <c r="E8" s="121">
        <v>120</v>
      </c>
      <c r="F8" s="121">
        <v>117</v>
      </c>
      <c r="G8" s="119">
        <f>(Table21[[#This Row],[
2020
Laceration]]-Table21[[#This Row],[
2019
Laceration]])/Table21[[#This Row],[
2019
Laceration]]</f>
        <v>-2.5000000000000001E-2</v>
      </c>
      <c r="H8" s="121">
        <v>42</v>
      </c>
      <c r="I8" s="121">
        <v>31</v>
      </c>
      <c r="J8" s="119">
        <f>(Table21[[#This Row],[
2020
Asphyxiation]]-Table21[[#This Row],[
2019
Asphyxiation]])/Table21[[#This Row],[
2019
Asphyxiation]]</f>
        <v>-0.26190476190476192</v>
      </c>
      <c r="K8" s="121">
        <v>55</v>
      </c>
      <c r="L8" s="121">
        <v>40</v>
      </c>
      <c r="M8" s="116">
        <f>(Table21[[#This Row],[
2020
Other mode]]-Table21[[#This Row],[
2019
Other mode]])/Table21[[#This Row],[
2019
Other mode]]</f>
        <v>-0.27272727272727271</v>
      </c>
    </row>
    <row r="9" spans="1:13" ht="15" customHeight="1" x14ac:dyDescent="0.25">
      <c r="A9" s="82" t="s">
        <v>120</v>
      </c>
      <c r="B9" s="120">
        <v>1152</v>
      </c>
      <c r="C9" s="120">
        <v>953</v>
      </c>
      <c r="D9" s="119">
        <f>(Table21[[#This Row],[
2020
Poisoning]]-Table21[[#This Row],[
2019
Poisoning]])/Table21[[#This Row],[
2019
Poisoning]]</f>
        <v>-0.17274305555555555</v>
      </c>
      <c r="E9" s="121">
        <v>126</v>
      </c>
      <c r="F9" s="121">
        <v>133</v>
      </c>
      <c r="G9" s="119">
        <f>(Table21[[#This Row],[
2020
Laceration]]-Table21[[#This Row],[
2019
Laceration]])/Table21[[#This Row],[
2019
Laceration]]</f>
        <v>5.5555555555555552E-2</v>
      </c>
      <c r="H9" s="121">
        <v>39</v>
      </c>
      <c r="I9" s="121">
        <v>39</v>
      </c>
      <c r="J9" s="119">
        <f>(Table21[[#This Row],[
2020
Asphyxiation]]-Table21[[#This Row],[
2019
Asphyxiation]])/Table21[[#This Row],[
2019
Asphyxiation]]</f>
        <v>0</v>
      </c>
      <c r="K9" s="121">
        <v>51</v>
      </c>
      <c r="L9" s="121">
        <v>52</v>
      </c>
      <c r="M9" s="116">
        <f>(Table21[[#This Row],[
2020
Other mode]]-Table21[[#This Row],[
2019
Other mode]])/Table21[[#This Row],[
2019
Other mode]]</f>
        <v>1.9607843137254902E-2</v>
      </c>
    </row>
    <row r="10" spans="1:13" ht="15" customHeight="1" x14ac:dyDescent="0.25">
      <c r="A10" s="82" t="s">
        <v>121</v>
      </c>
      <c r="B10" s="120">
        <v>1165</v>
      </c>
      <c r="C10" s="120">
        <v>1057</v>
      </c>
      <c r="D10" s="119">
        <f>(Table21[[#This Row],[
2020
Poisoning]]-Table21[[#This Row],[
2019
Poisoning]])/Table21[[#This Row],[
2019
Poisoning]]</f>
        <v>-9.27038626609442E-2</v>
      </c>
      <c r="E10" s="121">
        <v>154</v>
      </c>
      <c r="F10" s="121">
        <v>146</v>
      </c>
      <c r="G10" s="119">
        <f>(Table21[[#This Row],[
2020
Laceration]]-Table21[[#This Row],[
2019
Laceration]])/Table21[[#This Row],[
2019
Laceration]]</f>
        <v>-5.1948051948051951E-2</v>
      </c>
      <c r="H10" s="121">
        <v>34</v>
      </c>
      <c r="I10" s="121">
        <v>39</v>
      </c>
      <c r="J10" s="119">
        <f>(Table21[[#This Row],[
2020
Asphyxiation]]-Table21[[#This Row],[
2019
Asphyxiation]])/Table21[[#This Row],[
2019
Asphyxiation]]</f>
        <v>0.14705882352941177</v>
      </c>
      <c r="K10" s="121">
        <v>47</v>
      </c>
      <c r="L10" s="121">
        <v>54</v>
      </c>
      <c r="M10" s="116">
        <f>(Table21[[#This Row],[
2020
Other mode]]-Table21[[#This Row],[
2019
Other mode]])/Table21[[#This Row],[
2019
Other mode]]</f>
        <v>0.14893617021276595</v>
      </c>
    </row>
    <row r="11" spans="1:13" ht="15" customHeight="1" x14ac:dyDescent="0.25">
      <c r="A11" s="82" t="s">
        <v>122</v>
      </c>
      <c r="B11" s="120">
        <v>1116</v>
      </c>
      <c r="C11" s="120">
        <v>982</v>
      </c>
      <c r="D11" s="119">
        <f>(Table21[[#This Row],[
2020
Poisoning]]-Table21[[#This Row],[
2019
Poisoning]])/Table21[[#This Row],[
2019
Poisoning]]</f>
        <v>-0.12007168458781362</v>
      </c>
      <c r="E11" s="121">
        <v>161</v>
      </c>
      <c r="F11" s="121">
        <v>143</v>
      </c>
      <c r="G11" s="119">
        <f>(Table21[[#This Row],[
2020
Laceration]]-Table21[[#This Row],[
2019
Laceration]])/Table21[[#This Row],[
2019
Laceration]]</f>
        <v>-0.11180124223602485</v>
      </c>
      <c r="H11" s="121">
        <v>38</v>
      </c>
      <c r="I11" s="121">
        <v>39</v>
      </c>
      <c r="J11" s="119">
        <f>(Table21[[#This Row],[
2020
Asphyxiation]]-Table21[[#This Row],[
2019
Asphyxiation]])/Table21[[#This Row],[
2019
Asphyxiation]]</f>
        <v>2.6315789473684209E-2</v>
      </c>
      <c r="K11" s="121">
        <v>47</v>
      </c>
      <c r="L11" s="121">
        <v>38</v>
      </c>
      <c r="M11" s="116">
        <f>(Table21[[#This Row],[
2020
Other mode]]-Table21[[#This Row],[
2019
Other mode]])/Table21[[#This Row],[
2019
Other mode]]</f>
        <v>-0.19148936170212766</v>
      </c>
    </row>
    <row r="12" spans="1:13" ht="15" customHeight="1" x14ac:dyDescent="0.25">
      <c r="A12" s="82" t="s">
        <v>123</v>
      </c>
      <c r="B12" s="120">
        <v>1055</v>
      </c>
      <c r="C12" s="120">
        <v>967</v>
      </c>
      <c r="D12" s="119">
        <f>(Table21[[#This Row],[
2020
Poisoning]]-Table21[[#This Row],[
2019
Poisoning]])/Table21[[#This Row],[
2019
Poisoning]]</f>
        <v>-8.3412322274881517E-2</v>
      </c>
      <c r="E12" s="121">
        <v>107</v>
      </c>
      <c r="F12" s="121">
        <v>133</v>
      </c>
      <c r="G12" s="119">
        <f>(Table21[[#This Row],[
2020
Laceration]]-Table21[[#This Row],[
2019
Laceration]])/Table21[[#This Row],[
2019
Laceration]]</f>
        <v>0.24299065420560748</v>
      </c>
      <c r="H12" s="121">
        <v>50</v>
      </c>
      <c r="I12" s="121">
        <v>34</v>
      </c>
      <c r="J12" s="119">
        <f>(Table21[[#This Row],[
2020
Asphyxiation]]-Table21[[#This Row],[
2019
Asphyxiation]])/Table21[[#This Row],[
2019
Asphyxiation]]</f>
        <v>-0.32</v>
      </c>
      <c r="K12" s="121">
        <v>47</v>
      </c>
      <c r="L12" s="121">
        <v>53</v>
      </c>
      <c r="M12" s="116">
        <f>(Table21[[#This Row],[
2020
Other mode]]-Table21[[#This Row],[
2019
Other mode]])/Table21[[#This Row],[
2019
Other mode]]</f>
        <v>0.1276595744680851</v>
      </c>
    </row>
    <row r="13" spans="1:13" s="103" customFormat="1" ht="15" customHeight="1" x14ac:dyDescent="0.25">
      <c r="A13" s="131" t="s">
        <v>86</v>
      </c>
      <c r="B13" s="132">
        <v>7992</v>
      </c>
      <c r="C13" s="132">
        <v>6837</v>
      </c>
      <c r="D13" s="145">
        <f>(Table21[[#This Row],[
2020
Poisoning]]-Table21[[#This Row],[
2019
Poisoning]])/Table21[[#This Row],[
2019
Poisoning]]</f>
        <v>-0.14451951951951952</v>
      </c>
      <c r="E13" s="132">
        <v>956</v>
      </c>
      <c r="F13" s="132">
        <v>934</v>
      </c>
      <c r="G13" s="145">
        <f>(Table21[[#This Row],[
2020
Laceration]]-Table21[[#This Row],[
2019
Laceration]])/Table21[[#This Row],[
2019
Laceration]]</f>
        <v>-2.3012552301255231E-2</v>
      </c>
      <c r="H13" s="132">
        <v>275</v>
      </c>
      <c r="I13" s="132">
        <v>263</v>
      </c>
      <c r="J13" s="145">
        <f>(Table21[[#This Row],[
2020
Asphyxiation]]-Table21[[#This Row],[
2019
Asphyxiation]])/Table21[[#This Row],[
2019
Asphyxiation]]</f>
        <v>-4.363636363636364E-2</v>
      </c>
      <c r="K13" s="132">
        <v>341</v>
      </c>
      <c r="L13" s="132">
        <v>332</v>
      </c>
      <c r="M13" s="146">
        <f>(Table21[[#This Row],[
2020
Other mode]]-Table21[[#This Row],[
2019
Other mode]])/Table21[[#This Row],[
2019
Other mode]]</f>
        <v>-2.6392961876832845E-2</v>
      </c>
    </row>
    <row r="14" spans="1:13" s="126" customFormat="1" ht="17.25" customHeight="1" x14ac:dyDescent="0.2">
      <c r="A14" s="17" t="s">
        <v>124</v>
      </c>
    </row>
    <row r="15" spans="1:13" s="126" customFormat="1" ht="12" customHeight="1" x14ac:dyDescent="0.2">
      <c r="A15" s="126" t="s">
        <v>244</v>
      </c>
    </row>
    <row r="16" spans="1:13" s="126" customFormat="1" ht="12" customHeight="1" x14ac:dyDescent="0.2">
      <c r="A16" s="126" t="s">
        <v>126</v>
      </c>
    </row>
    <row r="17" spans="1:7" s="126" customFormat="1" ht="12" customHeight="1" x14ac:dyDescent="0.2">
      <c r="A17" s="126" t="s">
        <v>196</v>
      </c>
    </row>
    <row r="18" spans="1:7" s="126" customFormat="1" ht="12" customHeight="1" x14ac:dyDescent="0.2">
      <c r="A18" s="126" t="s">
        <v>129</v>
      </c>
    </row>
    <row r="19" spans="1:7" s="126" customFormat="1" ht="12" customHeight="1" x14ac:dyDescent="0.2">
      <c r="A19" s="126" t="s">
        <v>130</v>
      </c>
    </row>
    <row r="20" spans="1:7" s="126" customFormat="1" ht="12" customHeight="1" x14ac:dyDescent="0.2">
      <c r="A20" s="22" t="s">
        <v>131</v>
      </c>
    </row>
    <row r="21" spans="1:7" s="126" customFormat="1" ht="12" customHeight="1" x14ac:dyDescent="0.2">
      <c r="A21" s="18" t="s">
        <v>245</v>
      </c>
    </row>
    <row r="22" spans="1:7" ht="18" customHeight="1" x14ac:dyDescent="0.2">
      <c r="A22" s="78" t="s">
        <v>23</v>
      </c>
      <c r="B22" s="56"/>
      <c r="C22" s="56"/>
      <c r="D22" s="56"/>
      <c r="E22" s="52"/>
      <c r="F22" s="52"/>
      <c r="G22" s="52"/>
    </row>
    <row r="23" spans="1:7" ht="30.6" hidden="1" customHeight="1" x14ac:dyDescent="0.2">
      <c r="A23" s="33"/>
      <c r="B23" s="56"/>
      <c r="C23" s="56"/>
      <c r="D23" s="56"/>
      <c r="E23" s="52"/>
      <c r="F23" s="52"/>
      <c r="G23" s="52"/>
    </row>
    <row r="24" spans="1:7" ht="45" hidden="1" customHeight="1" x14ac:dyDescent="0.2">
      <c r="A24" s="34"/>
      <c r="B24" s="56"/>
      <c r="C24" s="56"/>
      <c r="D24" s="56"/>
      <c r="E24" s="52"/>
      <c r="F24" s="52"/>
      <c r="G24" s="52"/>
    </row>
    <row r="25" spans="1:7" ht="15.6" hidden="1" customHeight="1" x14ac:dyDescent="0.2">
      <c r="A25" s="35"/>
      <c r="B25" s="56"/>
      <c r="C25" s="56"/>
      <c r="D25" s="56"/>
      <c r="E25" s="52"/>
      <c r="F25" s="52"/>
      <c r="G25" s="52"/>
    </row>
    <row r="26" spans="1:7" hidden="1" x14ac:dyDescent="0.2">
      <c r="A26" s="52"/>
      <c r="B26" s="52"/>
      <c r="C26" s="52"/>
      <c r="D26" s="52"/>
      <c r="E26" s="52"/>
      <c r="F26" s="52"/>
      <c r="G26" s="52"/>
    </row>
  </sheetData>
  <mergeCells count="5">
    <mergeCell ref="A2:B2"/>
    <mergeCell ref="B4:D4"/>
    <mergeCell ref="E4:G4"/>
    <mergeCell ref="H4:J4"/>
    <mergeCell ref="K4:M4"/>
  </mergeCells>
  <hyperlinks>
    <hyperlink ref="A2:B2" location="'Table of contents'!A1" display="Back to Table of contents"/>
  </hyperlinks>
  <pageMargins left="0.7" right="0.7" top="0.75" bottom="0.75" header="0.3" footer="0.3"/>
  <pageSetup orientation="portrait" r:id="rId1"/>
  <headerFooter>
    <oddFooter>&amp;L&amp;L&amp;"Arial"&amp;9© 2021 CIHI</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40"/>
  <sheetViews>
    <sheetView showGridLines="0" topLeftCell="A2" zoomScaleNormal="100" workbookViewId="0"/>
  </sheetViews>
  <sheetFormatPr defaultColWidth="0" defaultRowHeight="14.25" zeroHeight="1" x14ac:dyDescent="0.2"/>
  <cols>
    <col min="1" max="1" width="33.375" customWidth="1"/>
    <col min="2" max="7" width="12.375" customWidth="1"/>
    <col min="8" max="8" width="11.875" hidden="1" customWidth="1"/>
    <col min="9" max="9" width="0" hidden="1" customWidth="1"/>
    <col min="10" max="16384" width="8.625" hidden="1"/>
  </cols>
  <sheetData>
    <row r="1" spans="1:9" s="62" customFormat="1" hidden="1" x14ac:dyDescent="0.2">
      <c r="A1" s="57" t="s">
        <v>257</v>
      </c>
      <c r="B1" s="61"/>
      <c r="C1" s="61"/>
      <c r="D1" s="61"/>
      <c r="E1" s="61"/>
      <c r="F1" s="61"/>
      <c r="G1" s="61"/>
      <c r="H1" s="61"/>
    </row>
    <row r="2" spans="1:9" ht="24" customHeight="1" x14ac:dyDescent="0.2">
      <c r="A2" s="129" t="s">
        <v>84</v>
      </c>
      <c r="B2" s="75"/>
      <c r="C2" s="3"/>
      <c r="D2" s="3"/>
      <c r="E2" s="3"/>
      <c r="F2" s="3"/>
      <c r="G2" s="3"/>
      <c r="H2" s="3"/>
      <c r="I2" s="52"/>
    </row>
    <row r="3" spans="1:9" s="79" customFormat="1" ht="36" customHeight="1" x14ac:dyDescent="0.2">
      <c r="A3" s="175" t="s">
        <v>258</v>
      </c>
      <c r="B3" s="175"/>
      <c r="C3" s="175"/>
      <c r="D3" s="175"/>
      <c r="E3" s="175"/>
      <c r="F3" s="175"/>
      <c r="G3" s="175"/>
    </row>
    <row r="4" spans="1:9" ht="15" customHeight="1" x14ac:dyDescent="0.2">
      <c r="A4" s="122"/>
      <c r="B4" s="168">
        <v>2019</v>
      </c>
      <c r="C4" s="168"/>
      <c r="D4" s="168">
        <v>2020</v>
      </c>
      <c r="E4" s="168"/>
      <c r="F4" s="168" t="s">
        <v>156</v>
      </c>
      <c r="G4" s="169"/>
      <c r="H4" s="3"/>
      <c r="I4" s="52"/>
    </row>
    <row r="5" spans="1:9" ht="15" customHeight="1" x14ac:dyDescent="0.2">
      <c r="A5" s="123" t="s">
        <v>259</v>
      </c>
      <c r="B5" s="81" t="s">
        <v>200</v>
      </c>
      <c r="C5" s="81" t="s">
        <v>201</v>
      </c>
      <c r="D5" s="81" t="s">
        <v>202</v>
      </c>
      <c r="E5" s="81" t="s">
        <v>203</v>
      </c>
      <c r="F5" s="81" t="s">
        <v>204</v>
      </c>
      <c r="G5" s="83" t="s">
        <v>205</v>
      </c>
      <c r="H5" s="3"/>
      <c r="I5" s="52"/>
    </row>
    <row r="6" spans="1:9" ht="15" customHeight="1" x14ac:dyDescent="0.25">
      <c r="A6" s="99" t="s">
        <v>159</v>
      </c>
      <c r="B6" s="84">
        <v>2543</v>
      </c>
      <c r="C6" s="84">
        <v>891</v>
      </c>
      <c r="D6" s="84">
        <v>2374</v>
      </c>
      <c r="E6" s="84">
        <v>757</v>
      </c>
      <c r="F6" s="124">
        <f>(Table22[[#This Row],[Female
2020]]-Table22[[#This Row],[Female
2019]])/Table22[[#This Row],[Female
2019]]</f>
        <v>-6.645694062131341E-2</v>
      </c>
      <c r="G6" s="125">
        <f>(Table22[[#This Row],[Male
2020]]-Table22[[#This Row],[Male
2019]])/Table22[[#This Row],[Male
2019]]</f>
        <v>-0.15039281705948374</v>
      </c>
      <c r="H6" s="6"/>
      <c r="I6" s="6"/>
    </row>
    <row r="7" spans="1:9" ht="15" customHeight="1" x14ac:dyDescent="0.25">
      <c r="A7" s="99" t="s">
        <v>160</v>
      </c>
      <c r="B7" s="84">
        <v>1787</v>
      </c>
      <c r="C7" s="84">
        <v>1271</v>
      </c>
      <c r="D7" s="84">
        <v>1484</v>
      </c>
      <c r="E7" s="84">
        <v>1157</v>
      </c>
      <c r="F7" s="124">
        <f>(Table22[[#This Row],[Female
2020]]-Table22[[#This Row],[Female
2019]])/Table22[[#This Row],[Female
2019]]</f>
        <v>-0.16955791829882486</v>
      </c>
      <c r="G7" s="125">
        <f>(Table22[[#This Row],[Male
2020]]-Table22[[#This Row],[Male
2019]])/Table22[[#This Row],[Male
2019]]</f>
        <v>-8.9693154996066088E-2</v>
      </c>
      <c r="H7" s="6"/>
      <c r="I7" s="6"/>
    </row>
    <row r="8" spans="1:9" ht="15" customHeight="1" x14ac:dyDescent="0.25">
      <c r="A8" s="99" t="s">
        <v>161</v>
      </c>
      <c r="B8" s="84">
        <v>1218</v>
      </c>
      <c r="C8" s="84">
        <v>983</v>
      </c>
      <c r="D8" s="84">
        <v>1040</v>
      </c>
      <c r="E8" s="84">
        <v>780</v>
      </c>
      <c r="F8" s="124">
        <f>(Table22[[#This Row],[Female
2020]]-Table22[[#This Row],[Female
2019]])/Table22[[#This Row],[Female
2019]]</f>
        <v>-0.14614121510673234</v>
      </c>
      <c r="G8" s="125">
        <f>(Table22[[#This Row],[Male
2020]]-Table22[[#This Row],[Male
2019]])/Table22[[#This Row],[Male
2019]]</f>
        <v>-0.20651068158697863</v>
      </c>
      <c r="H8" s="6"/>
      <c r="I8" s="6"/>
    </row>
    <row r="9" spans="1:9" ht="15" customHeight="1" x14ac:dyDescent="0.25">
      <c r="A9" s="99" t="s">
        <v>162</v>
      </c>
      <c r="B9" s="84">
        <v>303</v>
      </c>
      <c r="C9" s="84">
        <v>283</v>
      </c>
      <c r="D9" s="84">
        <v>294</v>
      </c>
      <c r="E9" s="84">
        <v>219</v>
      </c>
      <c r="F9" s="124">
        <f>(Table22[[#This Row],[Female
2020]]-Table22[[#This Row],[Female
2019]])/Table22[[#This Row],[Female
2019]]</f>
        <v>-2.9702970297029702E-2</v>
      </c>
      <c r="G9" s="125">
        <f>(Table22[[#This Row],[Male
2020]]-Table22[[#This Row],[Male
2019]])/Table22[[#This Row],[Male
2019]]</f>
        <v>-0.22614840989399293</v>
      </c>
      <c r="H9" s="6"/>
      <c r="I9" s="6"/>
    </row>
    <row r="10" spans="1:9" ht="15" customHeight="1" x14ac:dyDescent="0.2">
      <c r="A10" s="141" t="s">
        <v>163</v>
      </c>
      <c r="B10" s="133">
        <v>47</v>
      </c>
      <c r="C10" s="133">
        <v>50</v>
      </c>
      <c r="D10" s="133">
        <v>45</v>
      </c>
      <c r="E10" s="133">
        <v>56</v>
      </c>
      <c r="F10" s="124">
        <f>(Table22[[#This Row],[Female
2020]]-Table22[[#This Row],[Female
2019]])/Table22[[#This Row],[Female
2019]]</f>
        <v>-4.2553191489361701E-2</v>
      </c>
      <c r="G10" s="125">
        <f>(Table22[[#This Row],[Male
2020]]-Table22[[#This Row],[Male
2019]])/Table22[[#This Row],[Male
2019]]</f>
        <v>0.12</v>
      </c>
      <c r="H10" s="6"/>
      <c r="I10" s="6"/>
    </row>
    <row r="11" spans="1:9" s="128" customFormat="1" ht="17.25" customHeight="1" x14ac:dyDescent="0.2">
      <c r="A11" s="17" t="s">
        <v>124</v>
      </c>
    </row>
    <row r="12" spans="1:9" s="126" customFormat="1" ht="12" customHeight="1" x14ac:dyDescent="0.2">
      <c r="A12" s="126" t="s">
        <v>244</v>
      </c>
    </row>
    <row r="13" spans="1:9" s="126" customFormat="1" ht="12" customHeight="1" x14ac:dyDescent="0.2">
      <c r="A13" s="126" t="s">
        <v>126</v>
      </c>
    </row>
    <row r="14" spans="1:9" s="126" customFormat="1" ht="12" customHeight="1" x14ac:dyDescent="0.2">
      <c r="A14" s="126" t="s">
        <v>196</v>
      </c>
    </row>
    <row r="15" spans="1:9" s="126" customFormat="1" ht="12" customHeight="1" x14ac:dyDescent="0.2">
      <c r="A15" s="126" t="s">
        <v>129</v>
      </c>
    </row>
    <row r="16" spans="1:9" s="126" customFormat="1" ht="12" customHeight="1" x14ac:dyDescent="0.2">
      <c r="A16" s="22" t="s">
        <v>131</v>
      </c>
      <c r="B16" s="155"/>
      <c r="C16" s="155"/>
      <c r="D16" s="155"/>
      <c r="E16" s="155"/>
      <c r="F16" s="155"/>
      <c r="G16" s="155"/>
    </row>
    <row r="17" spans="1:9" s="126" customFormat="1" ht="45" customHeight="1" x14ac:dyDescent="0.2">
      <c r="A17" s="180" t="s">
        <v>245</v>
      </c>
      <c r="B17" s="180"/>
      <c r="C17" s="180"/>
      <c r="D17" s="180"/>
      <c r="E17" s="180"/>
      <c r="F17" s="180"/>
      <c r="G17" s="180"/>
    </row>
    <row r="18" spans="1:9" s="54" customFormat="1" ht="36" customHeight="1" x14ac:dyDescent="0.2">
      <c r="A18" s="172" t="s">
        <v>260</v>
      </c>
      <c r="B18" s="172"/>
      <c r="C18" s="172"/>
      <c r="D18" s="172"/>
      <c r="E18" s="172"/>
      <c r="F18" s="172"/>
      <c r="G18" s="172"/>
      <c r="H18" s="165"/>
    </row>
    <row r="19" spans="1:9" ht="15" customHeight="1" x14ac:dyDescent="0.2">
      <c r="A19" s="122"/>
      <c r="B19" s="168">
        <v>2019</v>
      </c>
      <c r="C19" s="168"/>
      <c r="D19" s="168">
        <v>2020</v>
      </c>
      <c r="E19" s="168"/>
      <c r="F19" s="168" t="s">
        <v>156</v>
      </c>
      <c r="G19" s="169"/>
      <c r="H19" s="3"/>
      <c r="I19" s="52"/>
    </row>
    <row r="20" spans="1:9" ht="15" customHeight="1" x14ac:dyDescent="0.2">
      <c r="A20" s="123" t="s">
        <v>261</v>
      </c>
      <c r="B20" s="81" t="s">
        <v>262</v>
      </c>
      <c r="C20" s="81" t="s">
        <v>201</v>
      </c>
      <c r="D20" s="81" t="s">
        <v>202</v>
      </c>
      <c r="E20" s="81" t="s">
        <v>203</v>
      </c>
      <c r="F20" s="81" t="s">
        <v>204</v>
      </c>
      <c r="G20" s="83" t="s">
        <v>205</v>
      </c>
      <c r="H20" s="6"/>
      <c r="I20" s="6"/>
    </row>
    <row r="21" spans="1:9" ht="15" customHeight="1" x14ac:dyDescent="0.25">
      <c r="A21" s="118" t="s">
        <v>165</v>
      </c>
      <c r="B21" s="84">
        <v>1654</v>
      </c>
      <c r="C21" s="84">
        <v>442</v>
      </c>
      <c r="D21" s="84">
        <v>1497</v>
      </c>
      <c r="E21" s="84">
        <v>364</v>
      </c>
      <c r="F21" s="124">
        <f>('8. Hosp age and gender'!$D21-'8. Hosp age and gender'!$B21)/'8. Hosp age and gender'!$B21</f>
        <v>-9.492140266021766E-2</v>
      </c>
      <c r="G21" s="125">
        <f>('8. Hosp age and gender'!$E21-'8. Hosp age and gender'!$C21)/'8. Hosp age and gender'!$C21</f>
        <v>-0.17647058823529413</v>
      </c>
      <c r="H21" s="6"/>
      <c r="I21" s="6"/>
    </row>
    <row r="22" spans="1:9" ht="15" customHeight="1" x14ac:dyDescent="0.25">
      <c r="A22" s="118" t="s">
        <v>166</v>
      </c>
      <c r="B22" s="84">
        <v>1467</v>
      </c>
      <c r="C22" s="84">
        <v>814</v>
      </c>
      <c r="D22" s="84">
        <v>1374</v>
      </c>
      <c r="E22" s="84">
        <v>732</v>
      </c>
      <c r="F22" s="124">
        <f>('8. Hosp age and gender'!$D22-'8. Hosp age and gender'!$B22)/'8. Hosp age and gender'!$B22</f>
        <v>-6.3394683026584867E-2</v>
      </c>
      <c r="G22" s="125">
        <f>('8. Hosp age and gender'!$E22-'8. Hosp age and gender'!$C22)/'8. Hosp age and gender'!$C22</f>
        <v>-0.10073710073710074</v>
      </c>
      <c r="H22" s="6"/>
      <c r="I22" s="6"/>
    </row>
    <row r="23" spans="1:9" ht="15" customHeight="1" x14ac:dyDescent="0.25">
      <c r="A23" s="118" t="s">
        <v>167</v>
      </c>
      <c r="B23" s="84">
        <v>865</v>
      </c>
      <c r="C23" s="84">
        <v>618</v>
      </c>
      <c r="D23" s="84">
        <v>678</v>
      </c>
      <c r="E23" s="84">
        <v>575</v>
      </c>
      <c r="F23" s="124">
        <f>('8. Hosp age and gender'!$D23-'8. Hosp age and gender'!$B23)/'8. Hosp age and gender'!$B23</f>
        <v>-0.2161849710982659</v>
      </c>
      <c r="G23" s="125">
        <f>('8. Hosp age and gender'!$E23-'8. Hosp age and gender'!$C23)/'8. Hosp age and gender'!$C23</f>
        <v>-6.9579288025889974E-2</v>
      </c>
      <c r="H23" s="6"/>
      <c r="I23" s="6"/>
    </row>
    <row r="24" spans="1:9" ht="15" customHeight="1" x14ac:dyDescent="0.25">
      <c r="A24" s="118" t="s">
        <v>168</v>
      </c>
      <c r="B24" s="84">
        <v>703</v>
      </c>
      <c r="C24" s="84">
        <v>561</v>
      </c>
      <c r="D24" s="84">
        <v>633</v>
      </c>
      <c r="E24" s="84">
        <v>427</v>
      </c>
      <c r="F24" s="124">
        <f>('8. Hosp age and gender'!$D24-'8. Hosp age and gender'!$B24)/'8. Hosp age and gender'!$B24</f>
        <v>-9.9573257467994308E-2</v>
      </c>
      <c r="G24" s="125">
        <f>('8. Hosp age and gender'!$E24-'8. Hosp age and gender'!$C24)/'8. Hosp age and gender'!$C24</f>
        <v>-0.23885918003565063</v>
      </c>
      <c r="H24" s="6"/>
      <c r="I24" s="6"/>
    </row>
    <row r="25" spans="1:9" ht="15" customHeight="1" x14ac:dyDescent="0.25">
      <c r="A25" s="118" t="s">
        <v>169</v>
      </c>
      <c r="B25" s="84">
        <v>670</v>
      </c>
      <c r="C25" s="84">
        <v>520</v>
      </c>
      <c r="D25" s="84">
        <v>539</v>
      </c>
      <c r="E25" s="84">
        <v>432</v>
      </c>
      <c r="F25" s="124">
        <f>('8. Hosp age and gender'!$D25-'8. Hosp age and gender'!$B25)/'8. Hosp age and gender'!$B25</f>
        <v>-0.19552238805970149</v>
      </c>
      <c r="G25" s="125">
        <f>('8. Hosp age and gender'!$E25-'8. Hosp age and gender'!$C25)/'8. Hosp age and gender'!$C25</f>
        <v>-0.16923076923076924</v>
      </c>
      <c r="H25" s="6"/>
      <c r="I25" s="6"/>
    </row>
    <row r="26" spans="1:9" ht="15" customHeight="1" x14ac:dyDescent="0.25">
      <c r="A26" s="118" t="s">
        <v>170</v>
      </c>
      <c r="B26" s="84">
        <v>307</v>
      </c>
      <c r="C26" s="84">
        <v>321</v>
      </c>
      <c r="D26" s="84">
        <v>301</v>
      </c>
      <c r="E26" s="84">
        <v>242</v>
      </c>
      <c r="F26" s="124">
        <f>('8. Hosp age and gender'!$D26-'8. Hosp age and gender'!$B26)/'8. Hosp age and gender'!$B26</f>
        <v>-1.9543973941368076E-2</v>
      </c>
      <c r="G26" s="125">
        <f>('8. Hosp age and gender'!$E26-'8. Hosp age and gender'!$C26)/'8. Hosp age and gender'!$C26</f>
        <v>-0.24610591900311526</v>
      </c>
      <c r="H26" s="6"/>
      <c r="I26" s="6"/>
    </row>
    <row r="27" spans="1:9" ht="15" customHeight="1" x14ac:dyDescent="0.25">
      <c r="A27" s="118" t="s">
        <v>171</v>
      </c>
      <c r="B27" s="84">
        <v>148</v>
      </c>
      <c r="C27" s="84">
        <v>120</v>
      </c>
      <c r="D27" s="84">
        <v>129</v>
      </c>
      <c r="E27" s="84">
        <v>103</v>
      </c>
      <c r="F27" s="124">
        <f>('8. Hosp age and gender'!$D27-'8. Hosp age and gender'!$B27)/'8. Hosp age and gender'!$B27</f>
        <v>-0.12837837837837837</v>
      </c>
      <c r="G27" s="125">
        <f>('8. Hosp age and gender'!$E27-'8. Hosp age and gender'!$C27)/'8. Hosp age and gender'!$C27</f>
        <v>-0.14166666666666666</v>
      </c>
      <c r="H27" s="6"/>
      <c r="I27" s="6"/>
    </row>
    <row r="28" spans="1:9" s="126" customFormat="1" ht="15" customHeight="1" x14ac:dyDescent="0.2">
      <c r="A28" s="141" t="s">
        <v>172</v>
      </c>
      <c r="B28" s="133">
        <v>84</v>
      </c>
      <c r="C28" s="133">
        <v>82</v>
      </c>
      <c r="D28" s="133">
        <v>86</v>
      </c>
      <c r="E28" s="133">
        <v>94</v>
      </c>
      <c r="F28" s="156">
        <f>(D28-B28)/B28</f>
        <v>2.3809523809523808E-2</v>
      </c>
      <c r="G28" s="157">
        <f>(E28-C28)/C28</f>
        <v>0.14634146341463414</v>
      </c>
    </row>
    <row r="29" spans="1:9" s="126" customFormat="1" ht="17.25" customHeight="1" x14ac:dyDescent="0.2">
      <c r="A29" s="17" t="s">
        <v>124</v>
      </c>
      <c r="B29" s="128"/>
      <c r="C29" s="128"/>
      <c r="D29" s="128"/>
      <c r="E29" s="128"/>
      <c r="F29" s="128"/>
      <c r="G29" s="128"/>
    </row>
    <row r="30" spans="1:9" s="126" customFormat="1" ht="12" customHeight="1" x14ac:dyDescent="0.2">
      <c r="A30" s="126" t="s">
        <v>244</v>
      </c>
    </row>
    <row r="31" spans="1:9" s="126" customFormat="1" ht="12" customHeight="1" x14ac:dyDescent="0.2">
      <c r="A31" s="126" t="s">
        <v>126</v>
      </c>
    </row>
    <row r="32" spans="1:9" s="126" customFormat="1" ht="12" customHeight="1" x14ac:dyDescent="0.2">
      <c r="A32" s="126" t="s">
        <v>196</v>
      </c>
    </row>
    <row r="33" spans="1:13" s="126" customFormat="1" ht="12" customHeight="1" x14ac:dyDescent="0.2">
      <c r="A33" s="126" t="s">
        <v>129</v>
      </c>
    </row>
    <row r="34" spans="1:13" s="126" customFormat="1" ht="12" customHeight="1" x14ac:dyDescent="0.2">
      <c r="A34" s="22" t="s">
        <v>131</v>
      </c>
    </row>
    <row r="35" spans="1:13" ht="24" customHeight="1" x14ac:dyDescent="0.2">
      <c r="A35" s="180" t="s">
        <v>245</v>
      </c>
      <c r="B35" s="180"/>
      <c r="C35" s="180"/>
      <c r="D35" s="180"/>
      <c r="E35" s="180"/>
      <c r="F35" s="180"/>
      <c r="G35" s="180"/>
      <c r="H35" s="52"/>
      <c r="I35" s="52"/>
      <c r="J35" s="52"/>
      <c r="K35" s="52"/>
      <c r="L35" s="52"/>
      <c r="M35" s="52"/>
    </row>
    <row r="36" spans="1:13" ht="15" customHeight="1" x14ac:dyDescent="0.2">
      <c r="A36" s="71" t="s">
        <v>23</v>
      </c>
      <c r="B36" s="52"/>
      <c r="C36" s="52"/>
      <c r="D36" s="52"/>
      <c r="E36" s="52"/>
      <c r="F36" s="52"/>
      <c r="G36" s="52"/>
      <c r="H36" s="52"/>
      <c r="I36" s="52"/>
      <c r="J36" s="52"/>
      <c r="K36" s="52"/>
      <c r="L36" s="52"/>
      <c r="M36" s="52"/>
    </row>
    <row r="37" spans="1:13" ht="15" hidden="1" customHeight="1" x14ac:dyDescent="0.2">
      <c r="A37" s="52"/>
      <c r="B37" s="52"/>
      <c r="C37" s="52"/>
      <c r="D37" s="52"/>
      <c r="E37" s="52"/>
      <c r="F37" s="52"/>
      <c r="G37" s="52"/>
      <c r="H37" s="52"/>
      <c r="I37" s="52"/>
      <c r="J37" s="52"/>
      <c r="K37" s="52"/>
      <c r="L37" s="52"/>
      <c r="M37" s="52"/>
    </row>
    <row r="38" spans="1:13" ht="12.75" hidden="1" customHeight="1" x14ac:dyDescent="0.2">
      <c r="A38" s="52"/>
      <c r="B38" s="52"/>
      <c r="C38" s="52"/>
      <c r="D38" s="52"/>
      <c r="E38" s="52"/>
      <c r="F38" s="52"/>
      <c r="G38" s="52"/>
      <c r="H38" s="52"/>
      <c r="I38" s="52"/>
      <c r="J38" s="52"/>
      <c r="K38" s="52"/>
      <c r="L38" s="52"/>
      <c r="M38" s="52"/>
    </row>
    <row r="39" spans="1:13" hidden="1" x14ac:dyDescent="0.2">
      <c r="A39" s="52"/>
      <c r="B39" s="52"/>
      <c r="C39" s="52"/>
      <c r="D39" s="52"/>
      <c r="E39" s="52"/>
      <c r="F39" s="52"/>
      <c r="G39" s="52"/>
      <c r="H39" s="52"/>
      <c r="I39" s="52"/>
      <c r="J39" s="52"/>
      <c r="K39" s="52"/>
      <c r="L39" s="52"/>
      <c r="M39" s="52"/>
    </row>
    <row r="40" spans="1:13" hidden="1" x14ac:dyDescent="0.2">
      <c r="A40" s="52"/>
      <c r="B40" s="52"/>
      <c r="C40" s="52"/>
      <c r="D40" s="52"/>
      <c r="E40" s="52"/>
      <c r="F40" s="52"/>
      <c r="G40" s="52"/>
      <c r="H40" s="52"/>
      <c r="I40" s="52"/>
      <c r="J40" s="52"/>
      <c r="K40" s="52"/>
      <c r="L40" s="52"/>
      <c r="M40" s="52"/>
    </row>
  </sheetData>
  <mergeCells count="10">
    <mergeCell ref="A35:G35"/>
    <mergeCell ref="B19:C19"/>
    <mergeCell ref="D19:E19"/>
    <mergeCell ref="F19:G19"/>
    <mergeCell ref="A3:G3"/>
    <mergeCell ref="A18:G18"/>
    <mergeCell ref="B4:C4"/>
    <mergeCell ref="D4:E4"/>
    <mergeCell ref="F4:G4"/>
    <mergeCell ref="A17:G17"/>
  </mergeCells>
  <hyperlinks>
    <hyperlink ref="A2" location="'Table of contents'!A1" display="Back to Table of contents"/>
  </hyperlinks>
  <pageMargins left="0.7" right="0.7" top="0.75" bottom="0.75" header="0.3" footer="0.3"/>
  <pageSetup orientation="portrait" horizontalDpi="1200" verticalDpi="1200" r:id="rId1"/>
  <headerFooter>
    <oddFooter>&amp;L&amp;L&amp;"Arial"&amp;9© 2021 CIHI</oddFoot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53"/>
  <sheetViews>
    <sheetView showGridLines="0" zoomScaleNormal="100" workbookViewId="0"/>
  </sheetViews>
  <sheetFormatPr defaultColWidth="0" defaultRowHeight="14.25" zeroHeight="1" x14ac:dyDescent="0.2"/>
  <cols>
    <col min="1" max="1" width="136.625" style="7" customWidth="1"/>
    <col min="2" max="4" width="26.625" style="7" hidden="1" customWidth="1"/>
    <col min="5" max="16384" width="9.125" style="7" hidden="1"/>
  </cols>
  <sheetData>
    <row r="1" spans="1:3" s="10" customFormat="1" ht="49.5" customHeight="1" x14ac:dyDescent="0.2">
      <c r="A1" s="72" t="s">
        <v>24</v>
      </c>
      <c r="B1" s="26"/>
      <c r="C1" s="23"/>
    </row>
    <row r="2" spans="1:3" s="10" customFormat="1" ht="30" customHeight="1" x14ac:dyDescent="0.2">
      <c r="A2" s="73" t="s">
        <v>25</v>
      </c>
      <c r="B2" s="74"/>
      <c r="C2" s="23"/>
    </row>
    <row r="3" spans="1:3" s="10" customFormat="1" ht="30" customHeight="1" x14ac:dyDescent="0.2">
      <c r="A3" s="73" t="s">
        <v>26</v>
      </c>
      <c r="B3" s="74"/>
      <c r="C3" s="23"/>
    </row>
    <row r="4" spans="1:3" s="29" customFormat="1" ht="39.75" customHeight="1" x14ac:dyDescent="0.2">
      <c r="A4" s="64" t="s">
        <v>27</v>
      </c>
    </row>
    <row r="5" spans="1:3" s="29" customFormat="1" ht="30" customHeight="1" x14ac:dyDescent="0.2">
      <c r="A5" s="53" t="s">
        <v>28</v>
      </c>
    </row>
    <row r="6" spans="1:3" s="67" customFormat="1" ht="33" customHeight="1" x14ac:dyDescent="0.2">
      <c r="A6" s="67" t="s">
        <v>29</v>
      </c>
    </row>
    <row r="7" spans="1:3" s="29" customFormat="1" ht="45" customHeight="1" x14ac:dyDescent="0.2">
      <c r="A7" s="53" t="s">
        <v>30</v>
      </c>
      <c r="B7" s="28"/>
    </row>
    <row r="8" spans="1:3" s="67" customFormat="1" ht="33" customHeight="1" x14ac:dyDescent="0.2">
      <c r="A8" s="67" t="s">
        <v>31</v>
      </c>
    </row>
    <row r="9" spans="1:3" s="66" customFormat="1" ht="27" customHeight="1" x14ac:dyDescent="0.2">
      <c r="A9" s="66" t="s">
        <v>32</v>
      </c>
    </row>
    <row r="10" spans="1:3" s="29" customFormat="1" ht="60" customHeight="1" x14ac:dyDescent="0.2">
      <c r="A10" s="28" t="s">
        <v>33</v>
      </c>
      <c r="B10" s="28"/>
    </row>
    <row r="11" spans="1:3" s="66" customFormat="1" ht="27" customHeight="1" x14ac:dyDescent="0.2">
      <c r="A11" s="66" t="s">
        <v>34</v>
      </c>
    </row>
    <row r="12" spans="1:3" s="29" customFormat="1" ht="45" customHeight="1" x14ac:dyDescent="0.2">
      <c r="A12" s="53" t="s">
        <v>35</v>
      </c>
    </row>
    <row r="13" spans="1:3" s="29" customFormat="1" ht="45" customHeight="1" x14ac:dyDescent="0.2">
      <c r="A13" s="53" t="s">
        <v>36</v>
      </c>
    </row>
    <row r="14" spans="1:3" ht="39.75" customHeight="1" x14ac:dyDescent="0.2">
      <c r="A14" s="64" t="s">
        <v>37</v>
      </c>
      <c r="B14" s="14"/>
      <c r="C14" s="30"/>
    </row>
    <row r="15" spans="1:3" s="10" customFormat="1" ht="30" customHeight="1" x14ac:dyDescent="0.2">
      <c r="A15" s="53" t="s">
        <v>38</v>
      </c>
      <c r="B15" s="27"/>
      <c r="C15" s="23"/>
    </row>
    <row r="16" spans="1:3" s="10" customFormat="1" ht="30" customHeight="1" x14ac:dyDescent="0.2">
      <c r="A16" s="51" t="s">
        <v>39</v>
      </c>
      <c r="B16" s="27"/>
      <c r="C16" s="23"/>
    </row>
    <row r="17" spans="1:4" s="10" customFormat="1" ht="30" customHeight="1" x14ac:dyDescent="0.2">
      <c r="A17" s="53" t="s">
        <v>40</v>
      </c>
      <c r="B17" s="27"/>
      <c r="C17" s="23"/>
    </row>
    <row r="18" spans="1:4" s="30" customFormat="1" ht="39.75" customHeight="1" x14ac:dyDescent="0.2">
      <c r="A18" s="64" t="s">
        <v>41</v>
      </c>
    </row>
    <row r="19" spans="1:4" s="30" customFormat="1" ht="45" customHeight="1" x14ac:dyDescent="0.2">
      <c r="A19" s="53" t="s">
        <v>42</v>
      </c>
    </row>
    <row r="20" spans="1:4" s="30" customFormat="1" ht="45" customHeight="1" x14ac:dyDescent="0.2">
      <c r="A20" s="45" t="s">
        <v>43</v>
      </c>
      <c r="B20" s="14"/>
      <c r="C20" s="14"/>
      <c r="D20" s="14"/>
    </row>
    <row r="21" spans="1:4" s="67" customFormat="1" ht="33" customHeight="1" x14ac:dyDescent="0.2">
      <c r="A21" s="67" t="s">
        <v>44</v>
      </c>
    </row>
    <row r="22" spans="1:4" s="14" customFormat="1" ht="19.5" customHeight="1" x14ac:dyDescent="0.2">
      <c r="A22" s="53" t="s">
        <v>45</v>
      </c>
      <c r="B22" s="53"/>
      <c r="C22" s="53"/>
      <c r="D22" s="53"/>
    </row>
    <row r="23" spans="1:4" s="14" customFormat="1" ht="19.5" customHeight="1" x14ac:dyDescent="0.2">
      <c r="A23" s="75" t="s">
        <v>46</v>
      </c>
      <c r="B23" s="75"/>
      <c r="C23" s="75"/>
      <c r="D23" s="75"/>
    </row>
    <row r="24" spans="1:4" s="15" customFormat="1" ht="33" customHeight="1" x14ac:dyDescent="0.2">
      <c r="A24" s="53" t="s">
        <v>47</v>
      </c>
      <c r="B24" s="53"/>
      <c r="C24" s="53"/>
      <c r="D24" s="53"/>
    </row>
    <row r="25" spans="1:4" s="15" customFormat="1" ht="19.5" customHeight="1" x14ac:dyDescent="0.2">
      <c r="A25" s="53" t="s">
        <v>48</v>
      </c>
      <c r="B25" s="53"/>
      <c r="C25" s="53"/>
      <c r="D25" s="53"/>
    </row>
    <row r="26" spans="1:4" s="15" customFormat="1" ht="30" customHeight="1" x14ac:dyDescent="0.2">
      <c r="A26" s="53" t="s">
        <v>49</v>
      </c>
      <c r="B26" s="53"/>
      <c r="C26" s="53"/>
      <c r="D26" s="53"/>
    </row>
    <row r="27" spans="1:4" s="67" customFormat="1" ht="33" customHeight="1" x14ac:dyDescent="0.2">
      <c r="A27" s="67" t="s">
        <v>50</v>
      </c>
    </row>
    <row r="28" spans="1:4" s="30" customFormat="1" ht="19.5" customHeight="1" x14ac:dyDescent="0.2">
      <c r="A28" s="53" t="s">
        <v>51</v>
      </c>
      <c r="B28" s="46"/>
      <c r="C28" s="46"/>
      <c r="D28" s="46"/>
    </row>
    <row r="29" spans="1:4" s="30" customFormat="1" ht="19.5" customHeight="1" x14ac:dyDescent="0.2">
      <c r="A29" s="53" t="s">
        <v>52</v>
      </c>
      <c r="B29" s="46"/>
      <c r="C29" s="46"/>
      <c r="D29" s="46"/>
    </row>
    <row r="30" spans="1:4" s="30" customFormat="1" ht="30" customHeight="1" x14ac:dyDescent="0.2">
      <c r="A30" s="53" t="s">
        <v>53</v>
      </c>
      <c r="B30" s="46"/>
      <c r="C30" s="46"/>
      <c r="D30" s="46"/>
    </row>
    <row r="31" spans="1:4" s="30" customFormat="1" ht="39.75" customHeight="1" x14ac:dyDescent="0.2">
      <c r="A31" s="64" t="s">
        <v>54</v>
      </c>
      <c r="B31" s="14"/>
    </row>
    <row r="32" spans="1:4" s="10" customFormat="1" ht="45" customHeight="1" x14ac:dyDescent="0.2">
      <c r="A32" s="53" t="s">
        <v>55</v>
      </c>
      <c r="B32" s="14"/>
    </row>
    <row r="33" spans="1:2" s="67" customFormat="1" ht="33" customHeight="1" x14ac:dyDescent="0.2">
      <c r="A33" s="67" t="s">
        <v>44</v>
      </c>
    </row>
    <row r="34" spans="1:2" s="10" customFormat="1" ht="19.5" customHeight="1" x14ac:dyDescent="0.2">
      <c r="A34" s="75" t="s">
        <v>56</v>
      </c>
      <c r="B34" s="75"/>
    </row>
    <row r="35" spans="1:2" s="10" customFormat="1" ht="19.5" customHeight="1" x14ac:dyDescent="0.2">
      <c r="A35" s="53" t="s">
        <v>57</v>
      </c>
      <c r="B35" s="53"/>
    </row>
    <row r="36" spans="1:2" s="10" customFormat="1" ht="19.5" customHeight="1" x14ac:dyDescent="0.2">
      <c r="A36" s="53" t="s">
        <v>58</v>
      </c>
      <c r="B36" s="53"/>
    </row>
    <row r="37" spans="1:2" s="10" customFormat="1" ht="19.5" customHeight="1" x14ac:dyDescent="0.2">
      <c r="A37" s="53" t="s">
        <v>59</v>
      </c>
      <c r="B37" s="53"/>
    </row>
    <row r="38" spans="1:2" s="10" customFormat="1" ht="45" customHeight="1" x14ac:dyDescent="0.2">
      <c r="A38" s="53" t="s">
        <v>60</v>
      </c>
      <c r="B38" s="53"/>
    </row>
    <row r="39" spans="1:2" s="10" customFormat="1" ht="15" customHeight="1" x14ac:dyDescent="0.2">
      <c r="A39" s="76" t="s">
        <v>61</v>
      </c>
      <c r="B39" s="53"/>
    </row>
    <row r="40" spans="1:2" s="10" customFormat="1" ht="30" customHeight="1" x14ac:dyDescent="0.2">
      <c r="A40" s="53" t="s">
        <v>62</v>
      </c>
      <c r="B40" s="53"/>
    </row>
    <row r="41" spans="1:2" s="67" customFormat="1" ht="33" customHeight="1" x14ac:dyDescent="0.2">
      <c r="A41" s="67" t="s">
        <v>50</v>
      </c>
    </row>
    <row r="42" spans="1:2" s="53" customFormat="1" ht="19.5" customHeight="1" x14ac:dyDescent="0.2">
      <c r="A42" s="53" t="s">
        <v>63</v>
      </c>
    </row>
    <row r="43" spans="1:2" s="53" customFormat="1" ht="19.5" customHeight="1" x14ac:dyDescent="0.2">
      <c r="A43" s="53" t="s">
        <v>64</v>
      </c>
    </row>
    <row r="44" spans="1:2" s="53" customFormat="1" ht="19.5" customHeight="1" x14ac:dyDescent="0.2">
      <c r="A44" s="53" t="s">
        <v>65</v>
      </c>
    </row>
    <row r="45" spans="1:2" s="53" customFormat="1" ht="19.5" customHeight="1" x14ac:dyDescent="0.2">
      <c r="A45" s="53" t="s">
        <v>66</v>
      </c>
    </row>
    <row r="46" spans="1:2" ht="30" customHeight="1" x14ac:dyDescent="0.2">
      <c r="A46" s="27" t="s">
        <v>67</v>
      </c>
      <c r="B46" s="14"/>
    </row>
    <row r="47" spans="1:2" ht="39.75" customHeight="1" x14ac:dyDescent="0.2">
      <c r="A47" s="64" t="s">
        <v>68</v>
      </c>
      <c r="B47" s="14"/>
    </row>
    <row r="48" spans="1:2" ht="19.5" customHeight="1" x14ac:dyDescent="0.2">
      <c r="A48" s="16" t="s">
        <v>69</v>
      </c>
      <c r="B48" s="30"/>
    </row>
    <row r="49" spans="1:2" ht="19.5" customHeight="1" x14ac:dyDescent="0.2">
      <c r="A49" s="54" t="s">
        <v>70</v>
      </c>
      <c r="B49" s="30"/>
    </row>
    <row r="50" spans="1:2" ht="19.5" customHeight="1" x14ac:dyDescent="0.2">
      <c r="A50" s="55" t="s">
        <v>71</v>
      </c>
      <c r="B50" s="31"/>
    </row>
    <row r="51" spans="1:2" ht="19.5" customHeight="1" x14ac:dyDescent="0.2">
      <c r="A51" s="77" t="s">
        <v>72</v>
      </c>
      <c r="B51" s="31"/>
    </row>
    <row r="52" spans="1:2" ht="19.5" customHeight="1" x14ac:dyDescent="0.2">
      <c r="A52" s="77" t="s">
        <v>73</v>
      </c>
      <c r="B52" s="31"/>
    </row>
    <row r="53" spans="1:2" x14ac:dyDescent="0.2">
      <c r="A53" s="78" t="s">
        <v>23</v>
      </c>
      <c r="B53" s="30"/>
    </row>
  </sheetData>
  <hyperlinks>
    <hyperlink ref="A48" r:id="rId1" display="About NACRS data coverage: cihi.ca."/>
    <hyperlink ref="A50" r:id="rId2" display="Discharge Abstract Database (DAD) metadata"/>
    <hyperlink ref="A51" r:id="rId3" display="National Ambulatory Care Reporting System (NACRS) metadata"/>
    <hyperlink ref="A52" r:id="rId4" display="Ontario Mental Health Reporting System (OMHRS) metadata"/>
  </hyperlinks>
  <pageMargins left="0.7" right="0.7" top="0.75" bottom="0.75" header="0.3" footer="0.3"/>
  <pageSetup orientation="portrait" r:id="rId5"/>
  <headerFooter>
    <oddFooter>&amp;L&amp;L&amp;"Arial"&amp;9© 2021 CIHI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10"/>
  <sheetViews>
    <sheetView showGridLines="0" zoomScaleNormal="100" workbookViewId="0"/>
  </sheetViews>
  <sheetFormatPr defaultColWidth="0" defaultRowHeight="14.25" zeroHeight="1" x14ac:dyDescent="0.2"/>
  <cols>
    <col min="1" max="1" width="85.625" customWidth="1"/>
    <col min="2" max="16384" width="8.625" hidden="1"/>
  </cols>
  <sheetData>
    <row r="1" spans="1:1" ht="49.5" customHeight="1" x14ac:dyDescent="0.2">
      <c r="A1" s="72" t="s">
        <v>74</v>
      </c>
    </row>
    <row r="2" spans="1:1" ht="33" customHeight="1" x14ac:dyDescent="0.2">
      <c r="A2" s="166" t="s">
        <v>75</v>
      </c>
    </row>
    <row r="3" spans="1:1" ht="33" customHeight="1" x14ac:dyDescent="0.2">
      <c r="A3" s="166" t="s">
        <v>76</v>
      </c>
    </row>
    <row r="4" spans="1:1" ht="33" customHeight="1" x14ac:dyDescent="0.2">
      <c r="A4" s="166" t="s">
        <v>77</v>
      </c>
    </row>
    <row r="5" spans="1:1" ht="33" customHeight="1" x14ac:dyDescent="0.2">
      <c r="A5" s="166" t="s">
        <v>78</v>
      </c>
    </row>
    <row r="6" spans="1:1" ht="33" customHeight="1" x14ac:dyDescent="0.2">
      <c r="A6" s="166" t="s">
        <v>79</v>
      </c>
    </row>
    <row r="7" spans="1:1" ht="33" customHeight="1" x14ac:dyDescent="0.2">
      <c r="A7" s="166" t="s">
        <v>80</v>
      </c>
    </row>
    <row r="8" spans="1:1" ht="33" customHeight="1" x14ac:dyDescent="0.2">
      <c r="A8" s="166" t="s">
        <v>81</v>
      </c>
    </row>
    <row r="9" spans="1:1" ht="33" customHeight="1" x14ac:dyDescent="0.2">
      <c r="A9" s="166" t="s">
        <v>82</v>
      </c>
    </row>
    <row r="10" spans="1:1" x14ac:dyDescent="0.2">
      <c r="A10" s="78" t="s">
        <v>23</v>
      </c>
    </row>
  </sheetData>
  <hyperlinks>
    <hyperlink ref="A2" location="'1. ED by month, prov'!A1" display="Table 1  Number of ED visits for self-harm by month and province/territory, March to September 2019 and March to September 2020"/>
    <hyperlink ref="A3" location="'2. ED by mode of self-harm'!A1" display="Table 2  Number of ED visits for self-harm by mode of harm, March to September 2019 and March to September 2020"/>
    <hyperlink ref="A4" location="'3. ED patient characteristics'!A1" display="Table 3  Patient characteristics of ED visits for self-harm, March to September 2019 and March to September 2020"/>
    <hyperlink ref="A5" location="'4. ED age and gender'!A1" display="Table 4  Number of ED visits for self-harm by patient age and sex, March to September 2019 and March to September 2020"/>
    <hyperlink ref="A6" location="'5. Inpatient by month, prov'!A1" display="Table 5  Number of hospitalizations for self-harm by month and province/territory, March to September 2019 and March to September 2020"/>
    <hyperlink ref="A7" location="'6. Inpatient characteristics'!A1" display="Table 6  Patient characteristics of hospitalizations for self-harm, March to September 2019 and March to September 2020"/>
    <hyperlink ref="A8" location="'7. Inpatient by mode'!A1" display="Table 7  Number of hospitalizations for self-harm by mode of harm, March to September 2019 and March to September 2020"/>
    <hyperlink ref="A9" location="'8. Hosp age and gender'!A1" display="Table 8  Number of hospitalizations for self-harm by patient age and sex, March to September 2019 and March to September 2020"/>
  </hyperlinks>
  <pageMargins left="0.7" right="0.7" top="0.75" bottom="0.75" header="0.3" footer="0.3"/>
  <pageSetup orientation="portrait" r:id="rId1"/>
  <headerFooter>
    <oddFooter>&amp;L&amp;L&amp;"Arial"&amp;9© 2021 CIHI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23"/>
  <sheetViews>
    <sheetView showGridLines="0" zoomScaleNormal="100" workbookViewId="0">
      <pane xSplit="1" topLeftCell="B1" activePane="topRight" state="frozen"/>
      <selection pane="topRight"/>
    </sheetView>
  </sheetViews>
  <sheetFormatPr defaultColWidth="0" defaultRowHeight="14.25" zeroHeight="1" x14ac:dyDescent="0.2"/>
  <cols>
    <col min="1" max="22" width="12.5" style="7" customWidth="1"/>
    <col min="23" max="16384" width="8.5" style="7" hidden="1"/>
  </cols>
  <sheetData>
    <row r="1" spans="1:22" s="57" customFormat="1" hidden="1" x14ac:dyDescent="0.2">
      <c r="A1" s="57" t="s">
        <v>83</v>
      </c>
    </row>
    <row r="2" spans="1:22" ht="24" customHeight="1" x14ac:dyDescent="0.2">
      <c r="A2" s="167" t="s">
        <v>84</v>
      </c>
      <c r="B2" s="167"/>
      <c r="C2" s="30"/>
      <c r="D2" s="30"/>
      <c r="E2" s="30"/>
      <c r="F2" s="30"/>
      <c r="G2" s="30"/>
      <c r="H2" s="30"/>
      <c r="I2" s="30"/>
      <c r="J2" s="30"/>
      <c r="K2" s="30"/>
      <c r="L2" s="30"/>
      <c r="M2" s="30"/>
      <c r="N2" s="30"/>
      <c r="O2" s="30"/>
      <c r="P2" s="30"/>
      <c r="Q2" s="30"/>
      <c r="R2" s="30"/>
      <c r="S2" s="30"/>
      <c r="T2" s="30"/>
      <c r="U2" s="30"/>
      <c r="V2" s="30"/>
    </row>
    <row r="3" spans="1:22" s="79" customFormat="1" ht="20.25" customHeight="1" x14ac:dyDescent="0.2">
      <c r="A3" s="79" t="s">
        <v>85</v>
      </c>
    </row>
    <row r="4" spans="1:22" s="24" customFormat="1" ht="15" customHeight="1" x14ac:dyDescent="0.2">
      <c r="A4" s="87"/>
      <c r="B4" s="168" t="s">
        <v>86</v>
      </c>
      <c r="C4" s="168"/>
      <c r="D4" s="168"/>
      <c r="E4" s="168" t="s">
        <v>87</v>
      </c>
      <c r="F4" s="168"/>
      <c r="G4" s="168"/>
      <c r="H4" s="168" t="s">
        <v>88</v>
      </c>
      <c r="I4" s="168"/>
      <c r="J4" s="168"/>
      <c r="K4" s="168" t="s">
        <v>89</v>
      </c>
      <c r="L4" s="168"/>
      <c r="M4" s="168"/>
      <c r="N4" s="168" t="s">
        <v>90</v>
      </c>
      <c r="O4" s="168"/>
      <c r="P4" s="168"/>
      <c r="Q4" s="168" t="s">
        <v>91</v>
      </c>
      <c r="R4" s="168"/>
      <c r="S4" s="168"/>
      <c r="T4" s="168" t="s">
        <v>92</v>
      </c>
      <c r="U4" s="168"/>
      <c r="V4" s="169"/>
    </row>
    <row r="5" spans="1:22" s="8" customFormat="1" ht="30" customHeight="1" x14ac:dyDescent="0.25">
      <c r="A5" s="88" t="s">
        <v>93</v>
      </c>
      <c r="B5" s="80" t="s">
        <v>94</v>
      </c>
      <c r="C5" s="81" t="s">
        <v>95</v>
      </c>
      <c r="D5" s="81" t="s">
        <v>96</v>
      </c>
      <c r="E5" s="81" t="s">
        <v>97</v>
      </c>
      <c r="F5" s="81" t="s">
        <v>98</v>
      </c>
      <c r="G5" s="81" t="s">
        <v>99</v>
      </c>
      <c r="H5" s="81" t="s">
        <v>100</v>
      </c>
      <c r="I5" s="81" t="s">
        <v>101</v>
      </c>
      <c r="J5" s="81" t="s">
        <v>102</v>
      </c>
      <c r="K5" s="81" t="s">
        <v>103</v>
      </c>
      <c r="L5" s="81" t="s">
        <v>104</v>
      </c>
      <c r="M5" s="81" t="s">
        <v>105</v>
      </c>
      <c r="N5" s="81" t="s">
        <v>106</v>
      </c>
      <c r="O5" s="81" t="s">
        <v>107</v>
      </c>
      <c r="P5" s="81" t="s">
        <v>108</v>
      </c>
      <c r="Q5" s="81" t="s">
        <v>109</v>
      </c>
      <c r="R5" s="81" t="s">
        <v>110</v>
      </c>
      <c r="S5" s="81" t="s">
        <v>111</v>
      </c>
      <c r="T5" s="81" t="s">
        <v>112</v>
      </c>
      <c r="U5" s="81" t="s">
        <v>113</v>
      </c>
      <c r="V5" s="83" t="s">
        <v>114</v>
      </c>
    </row>
    <row r="6" spans="1:22" ht="15" customHeight="1" x14ac:dyDescent="0.25">
      <c r="A6" s="82" t="s">
        <v>115</v>
      </c>
      <c r="B6" s="84">
        <v>2486</v>
      </c>
      <c r="C6" s="84">
        <v>2217</v>
      </c>
      <c r="D6" s="147">
        <f t="shared" ref="D6:D13" si="0">(C6-B6)/B6</f>
        <v>-0.1082059533386967</v>
      </c>
      <c r="E6" s="85" t="s">
        <v>116</v>
      </c>
      <c r="F6" s="86">
        <v>5</v>
      </c>
      <c r="G6" s="142" t="s">
        <v>116</v>
      </c>
      <c r="H6" s="84">
        <v>25</v>
      </c>
      <c r="I6" s="84">
        <v>24</v>
      </c>
      <c r="J6" s="147">
        <f t="shared" ref="J6:J13" si="1">(I6-H6)/H6</f>
        <v>-0.04</v>
      </c>
      <c r="K6" s="84">
        <v>1632</v>
      </c>
      <c r="L6" s="84">
        <v>1442</v>
      </c>
      <c r="M6" s="147">
        <f t="shared" ref="M6:M13" si="2">(L6-K6)/K6</f>
        <v>-0.11642156862745098</v>
      </c>
      <c r="N6" s="84">
        <v>150</v>
      </c>
      <c r="O6" s="84">
        <v>139</v>
      </c>
      <c r="P6" s="147">
        <f t="shared" ref="P6:P13" si="3">(O6-N6)/N6</f>
        <v>-7.3333333333333334E-2</v>
      </c>
      <c r="Q6" s="84">
        <v>654</v>
      </c>
      <c r="R6" s="84">
        <v>594</v>
      </c>
      <c r="S6" s="147">
        <f t="shared" ref="S6:S13" si="4">(R6-Q6)/Q6</f>
        <v>-9.1743119266055051E-2</v>
      </c>
      <c r="T6" s="84">
        <v>11</v>
      </c>
      <c r="U6" s="85" t="s">
        <v>116</v>
      </c>
      <c r="V6" s="152" t="s">
        <v>116</v>
      </c>
    </row>
    <row r="7" spans="1:22" ht="15" customHeight="1" x14ac:dyDescent="0.25">
      <c r="A7" s="82" t="s">
        <v>117</v>
      </c>
      <c r="B7" s="84">
        <v>2448</v>
      </c>
      <c r="C7" s="84">
        <v>1754</v>
      </c>
      <c r="D7" s="147">
        <f t="shared" si="0"/>
        <v>-0.28349673202614378</v>
      </c>
      <c r="E7" s="86">
        <v>7</v>
      </c>
      <c r="F7" s="85" t="s">
        <v>116</v>
      </c>
      <c r="G7" s="142" t="s">
        <v>116</v>
      </c>
      <c r="H7" s="84">
        <v>25</v>
      </c>
      <c r="I7" s="84">
        <v>19</v>
      </c>
      <c r="J7" s="147">
        <f t="shared" si="1"/>
        <v>-0.24</v>
      </c>
      <c r="K7" s="84">
        <v>1661</v>
      </c>
      <c r="L7" s="84">
        <v>1128</v>
      </c>
      <c r="M7" s="147">
        <f t="shared" si="2"/>
        <v>-0.32089102950030102</v>
      </c>
      <c r="N7" s="84">
        <v>117</v>
      </c>
      <c r="O7" s="84">
        <v>114</v>
      </c>
      <c r="P7" s="147">
        <f t="shared" si="3"/>
        <v>-2.564102564102564E-2</v>
      </c>
      <c r="Q7" s="84">
        <v>618</v>
      </c>
      <c r="R7" s="84">
        <v>474</v>
      </c>
      <c r="S7" s="147">
        <f t="shared" si="4"/>
        <v>-0.23300970873786409</v>
      </c>
      <c r="T7" s="84">
        <v>12</v>
      </c>
      <c r="U7" s="84">
        <v>11</v>
      </c>
      <c r="V7" s="150">
        <f>(U7-T7)/T7</f>
        <v>-8.3333333333333329E-2</v>
      </c>
    </row>
    <row r="8" spans="1:22" ht="15" customHeight="1" x14ac:dyDescent="0.25">
      <c r="A8" s="82" t="s">
        <v>118</v>
      </c>
      <c r="B8" s="84">
        <v>2441</v>
      </c>
      <c r="C8" s="84">
        <v>1879</v>
      </c>
      <c r="D8" s="147">
        <f t="shared" si="0"/>
        <v>-0.23023351085620647</v>
      </c>
      <c r="E8" s="86">
        <v>6</v>
      </c>
      <c r="F8" s="86">
        <v>0</v>
      </c>
      <c r="G8" s="147">
        <f>(F8-E8)/E8</f>
        <v>-1</v>
      </c>
      <c r="H8" s="84">
        <v>23</v>
      </c>
      <c r="I8" s="84">
        <v>21</v>
      </c>
      <c r="J8" s="147">
        <f t="shared" si="1"/>
        <v>-8.6956521739130432E-2</v>
      </c>
      <c r="K8" s="84">
        <v>1657</v>
      </c>
      <c r="L8" s="84">
        <v>1250</v>
      </c>
      <c r="M8" s="147">
        <f t="shared" si="2"/>
        <v>-0.2456246228123114</v>
      </c>
      <c r="N8" s="84">
        <v>128</v>
      </c>
      <c r="O8" s="84">
        <v>108</v>
      </c>
      <c r="P8" s="147">
        <f t="shared" si="3"/>
        <v>-0.15625</v>
      </c>
      <c r="Q8" s="84">
        <v>609</v>
      </c>
      <c r="R8" s="84">
        <v>490</v>
      </c>
      <c r="S8" s="147">
        <f t="shared" si="4"/>
        <v>-0.19540229885057472</v>
      </c>
      <c r="T8" s="84">
        <v>10</v>
      </c>
      <c r="U8" s="85" t="s">
        <v>119</v>
      </c>
      <c r="V8" s="152" t="s">
        <v>116</v>
      </c>
    </row>
    <row r="9" spans="1:22" ht="15" customHeight="1" x14ac:dyDescent="0.25">
      <c r="A9" s="82" t="s">
        <v>120</v>
      </c>
      <c r="B9" s="84">
        <v>2501</v>
      </c>
      <c r="C9" s="84">
        <v>2034</v>
      </c>
      <c r="D9" s="147">
        <f t="shared" si="0"/>
        <v>-0.18672530987604957</v>
      </c>
      <c r="E9" s="86">
        <v>6</v>
      </c>
      <c r="F9" s="85" t="s">
        <v>116</v>
      </c>
      <c r="G9" s="142" t="s">
        <v>116</v>
      </c>
      <c r="H9" s="84">
        <v>22</v>
      </c>
      <c r="I9" s="84">
        <v>19</v>
      </c>
      <c r="J9" s="147">
        <f t="shared" si="1"/>
        <v>-0.13636363636363635</v>
      </c>
      <c r="K9" s="84">
        <v>1658</v>
      </c>
      <c r="L9" s="84">
        <v>1331</v>
      </c>
      <c r="M9" s="147">
        <f t="shared" si="2"/>
        <v>-0.19722557297949336</v>
      </c>
      <c r="N9" s="84">
        <v>154</v>
      </c>
      <c r="O9" s="84">
        <v>118</v>
      </c>
      <c r="P9" s="147">
        <f t="shared" si="3"/>
        <v>-0.23376623376623376</v>
      </c>
      <c r="Q9" s="84">
        <v>635</v>
      </c>
      <c r="R9" s="84">
        <v>542</v>
      </c>
      <c r="S9" s="147">
        <f t="shared" si="4"/>
        <v>-0.14645669291338584</v>
      </c>
      <c r="T9" s="84">
        <v>12</v>
      </c>
      <c r="U9" s="84">
        <v>10</v>
      </c>
      <c r="V9" s="150">
        <f>(U9-T9)/T9</f>
        <v>-0.16666666666666666</v>
      </c>
    </row>
    <row r="10" spans="1:22" ht="15" customHeight="1" x14ac:dyDescent="0.25">
      <c r="A10" s="82" t="s">
        <v>121</v>
      </c>
      <c r="B10" s="84">
        <v>2402</v>
      </c>
      <c r="C10" s="84">
        <v>2250</v>
      </c>
      <c r="D10" s="147">
        <f t="shared" si="0"/>
        <v>-6.3280599500416326E-2</v>
      </c>
      <c r="E10" s="86">
        <v>7</v>
      </c>
      <c r="F10" s="85" t="s">
        <v>116</v>
      </c>
      <c r="G10" s="142" t="s">
        <v>116</v>
      </c>
      <c r="H10" s="84">
        <v>24</v>
      </c>
      <c r="I10" s="84">
        <v>30</v>
      </c>
      <c r="J10" s="147">
        <f t="shared" si="1"/>
        <v>0.25</v>
      </c>
      <c r="K10" s="84">
        <v>1628</v>
      </c>
      <c r="L10" s="84">
        <v>1478</v>
      </c>
      <c r="M10" s="147">
        <f t="shared" si="2"/>
        <v>-9.2137592137592136E-2</v>
      </c>
      <c r="N10" s="84">
        <v>116</v>
      </c>
      <c r="O10" s="84">
        <v>140</v>
      </c>
      <c r="P10" s="147">
        <f t="shared" si="3"/>
        <v>0.20689655172413793</v>
      </c>
      <c r="Q10" s="84">
        <v>601</v>
      </c>
      <c r="R10" s="84">
        <v>575</v>
      </c>
      <c r="S10" s="147">
        <f t="shared" si="4"/>
        <v>-4.3261231281198007E-2</v>
      </c>
      <c r="T10" s="84">
        <v>11</v>
      </c>
      <c r="U10" s="84">
        <v>14</v>
      </c>
      <c r="V10" s="150">
        <f t="shared" ref="V10:V13" si="5">(U10-T10)/T10</f>
        <v>0.27272727272727271</v>
      </c>
    </row>
    <row r="11" spans="1:22" ht="15" customHeight="1" x14ac:dyDescent="0.25">
      <c r="A11" s="82" t="s">
        <v>122</v>
      </c>
      <c r="B11" s="84">
        <v>2227</v>
      </c>
      <c r="C11" s="84">
        <v>2191</v>
      </c>
      <c r="D11" s="147">
        <f t="shared" si="0"/>
        <v>-1.6165244723843737E-2</v>
      </c>
      <c r="E11" s="86">
        <v>7</v>
      </c>
      <c r="F11" s="86">
        <v>10</v>
      </c>
      <c r="G11" s="147">
        <f>(F11-E11)/E11</f>
        <v>0.42857142857142855</v>
      </c>
      <c r="H11" s="84">
        <v>14</v>
      </c>
      <c r="I11" s="84">
        <v>25</v>
      </c>
      <c r="J11" s="147">
        <f t="shared" si="1"/>
        <v>0.7857142857142857</v>
      </c>
      <c r="K11" s="84">
        <v>1464</v>
      </c>
      <c r="L11" s="84">
        <v>1402</v>
      </c>
      <c r="M11" s="147">
        <f t="shared" si="2"/>
        <v>-4.2349726775956283E-2</v>
      </c>
      <c r="N11" s="84">
        <v>140</v>
      </c>
      <c r="O11" s="84">
        <v>131</v>
      </c>
      <c r="P11" s="147">
        <f t="shared" si="3"/>
        <v>-6.4285714285714279E-2</v>
      </c>
      <c r="Q11" s="84">
        <v>573</v>
      </c>
      <c r="R11" s="84">
        <v>605</v>
      </c>
      <c r="S11" s="147">
        <f t="shared" si="4"/>
        <v>5.5846422338568937E-2</v>
      </c>
      <c r="T11" s="84">
        <v>15</v>
      </c>
      <c r="U11" s="84">
        <v>12</v>
      </c>
      <c r="V11" s="150">
        <f t="shared" si="5"/>
        <v>-0.2</v>
      </c>
    </row>
    <row r="12" spans="1:22" ht="15" customHeight="1" x14ac:dyDescent="0.25">
      <c r="A12" s="82" t="s">
        <v>123</v>
      </c>
      <c r="B12" s="84">
        <v>2342</v>
      </c>
      <c r="C12" s="84">
        <v>2212</v>
      </c>
      <c r="D12" s="147">
        <f t="shared" si="0"/>
        <v>-5.5508112724167377E-2</v>
      </c>
      <c r="E12" s="85" t="s">
        <v>119</v>
      </c>
      <c r="F12" s="85" t="s">
        <v>116</v>
      </c>
      <c r="G12" s="142" t="s">
        <v>116</v>
      </c>
      <c r="H12" s="84">
        <v>33</v>
      </c>
      <c r="I12" s="84">
        <v>27</v>
      </c>
      <c r="J12" s="147">
        <f t="shared" si="1"/>
        <v>-0.18181818181818182</v>
      </c>
      <c r="K12" s="84">
        <v>1551</v>
      </c>
      <c r="L12" s="84">
        <v>1417</v>
      </c>
      <c r="M12" s="147">
        <f t="shared" si="2"/>
        <v>-8.6395873629916187E-2</v>
      </c>
      <c r="N12" s="84">
        <v>134</v>
      </c>
      <c r="O12" s="84">
        <v>141</v>
      </c>
      <c r="P12" s="147">
        <f t="shared" si="3"/>
        <v>5.2238805970149252E-2</v>
      </c>
      <c r="Q12" s="84">
        <v>594</v>
      </c>
      <c r="R12" s="84">
        <v>606</v>
      </c>
      <c r="S12" s="147">
        <f t="shared" si="4"/>
        <v>2.0202020202020204E-2</v>
      </c>
      <c r="T12" s="84">
        <v>12</v>
      </c>
      <c r="U12" s="84">
        <v>10</v>
      </c>
      <c r="V12" s="150">
        <f t="shared" si="5"/>
        <v>-0.16666666666666666</v>
      </c>
    </row>
    <row r="13" spans="1:22" ht="15" customHeight="1" x14ac:dyDescent="0.25">
      <c r="A13" s="131" t="s">
        <v>86</v>
      </c>
      <c r="B13" s="132">
        <v>16847</v>
      </c>
      <c r="C13" s="132">
        <v>14537</v>
      </c>
      <c r="D13" s="148">
        <f t="shared" si="0"/>
        <v>-0.13711640054609128</v>
      </c>
      <c r="E13" s="132">
        <v>41</v>
      </c>
      <c r="F13" s="132">
        <v>27</v>
      </c>
      <c r="G13" s="149">
        <f>(F13-E13)/E13</f>
        <v>-0.34146341463414637</v>
      </c>
      <c r="H13" s="132">
        <v>166</v>
      </c>
      <c r="I13" s="132">
        <v>165</v>
      </c>
      <c r="J13" s="148">
        <f t="shared" si="1"/>
        <v>-6.024096385542169E-3</v>
      </c>
      <c r="K13" s="132">
        <v>11251</v>
      </c>
      <c r="L13" s="132">
        <v>9448</v>
      </c>
      <c r="M13" s="148">
        <f t="shared" si="2"/>
        <v>-0.16025242200693271</v>
      </c>
      <c r="N13" s="132">
        <v>939</v>
      </c>
      <c r="O13" s="132">
        <v>891</v>
      </c>
      <c r="P13" s="148">
        <f t="shared" si="3"/>
        <v>-5.1118210862619806E-2</v>
      </c>
      <c r="Q13" s="132">
        <v>4284</v>
      </c>
      <c r="R13" s="132">
        <v>3886</v>
      </c>
      <c r="S13" s="148">
        <f t="shared" si="4"/>
        <v>-9.2903828197945848E-2</v>
      </c>
      <c r="T13" s="132">
        <v>83</v>
      </c>
      <c r="U13" s="132">
        <v>68</v>
      </c>
      <c r="V13" s="151">
        <f t="shared" si="5"/>
        <v>-0.18072289156626506</v>
      </c>
    </row>
    <row r="14" spans="1:22" ht="17.25" customHeight="1" x14ac:dyDescent="0.2">
      <c r="A14" s="17" t="s">
        <v>124</v>
      </c>
      <c r="B14" s="17"/>
      <c r="C14" s="17"/>
      <c r="D14" s="17"/>
      <c r="E14" s="30"/>
      <c r="F14" s="30"/>
      <c r="G14" s="30"/>
      <c r="H14" s="30"/>
      <c r="I14" s="30"/>
      <c r="J14" s="30"/>
      <c r="K14" s="30"/>
      <c r="L14" s="30"/>
      <c r="M14" s="30"/>
      <c r="N14" s="30"/>
      <c r="O14" s="30"/>
      <c r="P14" s="30"/>
      <c r="Q14" s="30"/>
      <c r="R14" s="30"/>
      <c r="S14" s="30"/>
      <c r="T14" s="30"/>
      <c r="U14" s="30"/>
      <c r="V14" s="30"/>
    </row>
    <row r="15" spans="1:22" ht="12" customHeight="1" x14ac:dyDescent="0.2">
      <c r="A15" s="126" t="s">
        <v>125</v>
      </c>
      <c r="B15" s="19"/>
      <c r="C15" s="19"/>
      <c r="D15" s="19"/>
      <c r="E15" s="30"/>
      <c r="F15" s="30"/>
      <c r="G15" s="30"/>
      <c r="H15" s="30"/>
      <c r="I15" s="30"/>
      <c r="J15" s="30"/>
      <c r="K15" s="30"/>
      <c r="L15" s="30"/>
      <c r="M15" s="30"/>
      <c r="N15" s="30"/>
      <c r="O15" s="30"/>
      <c r="P15" s="30"/>
      <c r="Q15" s="30"/>
      <c r="R15" s="30"/>
      <c r="S15" s="30"/>
      <c r="T15" s="30"/>
      <c r="U15" s="30"/>
      <c r="V15" s="30"/>
    </row>
    <row r="16" spans="1:22" ht="12" customHeight="1" x14ac:dyDescent="0.2">
      <c r="A16" s="126" t="s">
        <v>126</v>
      </c>
      <c r="B16" s="18"/>
      <c r="C16" s="18"/>
      <c r="D16" s="18"/>
      <c r="E16" s="30"/>
      <c r="F16" s="30"/>
      <c r="G16" s="30"/>
      <c r="H16" s="30"/>
      <c r="I16" s="30"/>
      <c r="J16" s="30"/>
      <c r="K16" s="30"/>
      <c r="L16" s="30"/>
      <c r="M16" s="30"/>
      <c r="N16" s="30"/>
      <c r="O16" s="30"/>
      <c r="P16" s="30"/>
      <c r="Q16" s="30"/>
      <c r="R16" s="30"/>
      <c r="S16" s="30"/>
      <c r="T16" s="30"/>
      <c r="U16" s="30"/>
      <c r="V16" s="30"/>
    </row>
    <row r="17" spans="1:4" ht="12" customHeight="1" x14ac:dyDescent="0.2">
      <c r="A17" s="126" t="s">
        <v>127</v>
      </c>
      <c r="B17" s="18"/>
      <c r="C17" s="18"/>
      <c r="D17" s="18"/>
    </row>
    <row r="18" spans="1:4" ht="12" customHeight="1" x14ac:dyDescent="0.2">
      <c r="A18" s="126" t="s">
        <v>128</v>
      </c>
      <c r="B18" s="18"/>
      <c r="C18" s="18"/>
      <c r="D18" s="18"/>
    </row>
    <row r="19" spans="1:4" ht="12" customHeight="1" x14ac:dyDescent="0.2">
      <c r="A19" s="126" t="s">
        <v>129</v>
      </c>
      <c r="B19" s="20"/>
      <c r="C19" s="20"/>
      <c r="D19" s="20"/>
    </row>
    <row r="20" spans="1:4" ht="12" customHeight="1" x14ac:dyDescent="0.2">
      <c r="A20" s="126" t="s">
        <v>130</v>
      </c>
      <c r="B20" s="20"/>
      <c r="C20" s="20"/>
      <c r="D20" s="20"/>
    </row>
    <row r="21" spans="1:4" ht="12" customHeight="1" x14ac:dyDescent="0.2">
      <c r="A21" s="17" t="s">
        <v>131</v>
      </c>
      <c r="B21" s="21"/>
      <c r="C21" s="21"/>
      <c r="D21" s="21"/>
    </row>
    <row r="22" spans="1:4" ht="12" customHeight="1" x14ac:dyDescent="0.2">
      <c r="A22" s="126" t="s">
        <v>132</v>
      </c>
      <c r="B22" s="18"/>
      <c r="C22" s="18"/>
      <c r="D22" s="18"/>
    </row>
    <row r="23" spans="1:4" x14ac:dyDescent="0.2">
      <c r="A23" s="78" t="s">
        <v>23</v>
      </c>
      <c r="B23" s="30"/>
      <c r="C23" s="30"/>
      <c r="D23" s="30"/>
    </row>
  </sheetData>
  <mergeCells count="8">
    <mergeCell ref="A2:B2"/>
    <mergeCell ref="T4:V4"/>
    <mergeCell ref="B4:D4"/>
    <mergeCell ref="E4:G4"/>
    <mergeCell ref="H4:J4"/>
    <mergeCell ref="K4:M4"/>
    <mergeCell ref="N4:P4"/>
    <mergeCell ref="Q4:S4"/>
  </mergeCells>
  <hyperlinks>
    <hyperlink ref="A2:B2" location="'Table of contents'!A1" display="Back to Table of contents"/>
  </hyperlinks>
  <pageMargins left="0.7" right="0.7" top="0.75" bottom="0.75" header="0.3" footer="0.3"/>
  <pageSetup orientation="portrait" r:id="rId1"/>
  <headerFooter>
    <oddFooter>&amp;L&amp;L&amp;"Arial"&amp;9© 2021 CIHI</oddFooter>
  </headerFooter>
  <ignoredErrors>
    <ignoredError sqref="V6:V13" calculatedColumn="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43"/>
  <sheetViews>
    <sheetView showGridLines="0" topLeftCell="A2" zoomScaleNormal="100" workbookViewId="0"/>
  </sheetViews>
  <sheetFormatPr defaultColWidth="0" defaultRowHeight="14.25" zeroHeight="1" x14ac:dyDescent="0.2"/>
  <cols>
    <col min="1" max="13" width="12.5" style="7" customWidth="1"/>
    <col min="14" max="16384" width="8.5" style="7" hidden="1"/>
  </cols>
  <sheetData>
    <row r="1" spans="1:13" s="57" customFormat="1" hidden="1" x14ac:dyDescent="0.2">
      <c r="A1" s="57" t="s">
        <v>133</v>
      </c>
    </row>
    <row r="2" spans="1:13" ht="24" customHeight="1" x14ac:dyDescent="0.2">
      <c r="A2" s="167" t="s">
        <v>84</v>
      </c>
      <c r="B2" s="167"/>
      <c r="C2" s="30"/>
      <c r="D2" s="30"/>
      <c r="E2" s="30"/>
      <c r="F2" s="30"/>
      <c r="G2" s="30"/>
      <c r="H2" s="30"/>
      <c r="I2" s="30"/>
      <c r="J2" s="30"/>
      <c r="K2" s="30"/>
      <c r="L2" s="30"/>
      <c r="M2" s="30"/>
    </row>
    <row r="3" spans="1:13" s="79" customFormat="1" ht="20.25" customHeight="1" x14ac:dyDescent="0.2">
      <c r="A3" s="79" t="s">
        <v>134</v>
      </c>
    </row>
    <row r="4" spans="1:13" s="24" customFormat="1" ht="15" customHeight="1" x14ac:dyDescent="0.2">
      <c r="A4" s="89"/>
      <c r="B4" s="170" t="s">
        <v>135</v>
      </c>
      <c r="C4" s="170"/>
      <c r="D4" s="170"/>
      <c r="E4" s="170" t="s">
        <v>136</v>
      </c>
      <c r="F4" s="170"/>
      <c r="G4" s="170"/>
      <c r="H4" s="170" t="s">
        <v>137</v>
      </c>
      <c r="I4" s="170"/>
      <c r="J4" s="170"/>
      <c r="K4" s="170" t="s">
        <v>138</v>
      </c>
      <c r="L4" s="170"/>
      <c r="M4" s="171"/>
    </row>
    <row r="5" spans="1:13" ht="30" customHeight="1" x14ac:dyDescent="0.25">
      <c r="A5" s="90" t="s">
        <v>93</v>
      </c>
      <c r="B5" s="81" t="s">
        <v>139</v>
      </c>
      <c r="C5" s="81" t="s">
        <v>140</v>
      </c>
      <c r="D5" s="81" t="s">
        <v>141</v>
      </c>
      <c r="E5" s="81" t="s">
        <v>142</v>
      </c>
      <c r="F5" s="81" t="s">
        <v>143</v>
      </c>
      <c r="G5" s="81" t="s">
        <v>144</v>
      </c>
      <c r="H5" s="81" t="s">
        <v>145</v>
      </c>
      <c r="I5" s="81" t="s">
        <v>146</v>
      </c>
      <c r="J5" s="81" t="s">
        <v>147</v>
      </c>
      <c r="K5" s="81" t="s">
        <v>148</v>
      </c>
      <c r="L5" s="81" t="s">
        <v>149</v>
      </c>
      <c r="M5" s="83" t="s">
        <v>150</v>
      </c>
    </row>
    <row r="6" spans="1:13" ht="15" customHeight="1" x14ac:dyDescent="0.25">
      <c r="A6" s="82" t="s">
        <v>115</v>
      </c>
      <c r="B6" s="84">
        <v>1781</v>
      </c>
      <c r="C6" s="84">
        <v>1584</v>
      </c>
      <c r="D6" s="147">
        <f t="shared" ref="D6:D13" si="0">(C6-B6)/B6</f>
        <v>-0.11061201572150477</v>
      </c>
      <c r="E6" s="84">
        <v>604</v>
      </c>
      <c r="F6" s="84">
        <v>501</v>
      </c>
      <c r="G6" s="147">
        <f t="shared" ref="G6:G13" si="1">(F6-E6)/E6</f>
        <v>-0.17052980132450332</v>
      </c>
      <c r="H6" s="84">
        <v>49</v>
      </c>
      <c r="I6" s="84">
        <v>66</v>
      </c>
      <c r="J6" s="147">
        <f t="shared" ref="J6:J13" si="2">(I6-H6)/H6</f>
        <v>0.34693877551020408</v>
      </c>
      <c r="K6" s="84">
        <v>104</v>
      </c>
      <c r="L6" s="84">
        <v>103</v>
      </c>
      <c r="M6" s="150">
        <f t="shared" ref="M6:M13" si="3">(L6-K6)/K6</f>
        <v>-9.6153846153846159E-3</v>
      </c>
    </row>
    <row r="7" spans="1:13" ht="15" customHeight="1" x14ac:dyDescent="0.25">
      <c r="A7" s="82" t="s">
        <v>117</v>
      </c>
      <c r="B7" s="84">
        <v>1744</v>
      </c>
      <c r="C7" s="84">
        <v>1230</v>
      </c>
      <c r="D7" s="147">
        <f t="shared" si="0"/>
        <v>-0.29472477064220182</v>
      </c>
      <c r="E7" s="84">
        <v>572</v>
      </c>
      <c r="F7" s="84">
        <v>409</v>
      </c>
      <c r="G7" s="147">
        <f t="shared" si="1"/>
        <v>-0.28496503496503495</v>
      </c>
      <c r="H7" s="84">
        <v>50</v>
      </c>
      <c r="I7" s="84">
        <v>53</v>
      </c>
      <c r="J7" s="147">
        <f t="shared" si="2"/>
        <v>0.06</v>
      </c>
      <c r="K7" s="84">
        <v>112</v>
      </c>
      <c r="L7" s="84">
        <v>85</v>
      </c>
      <c r="M7" s="150">
        <f t="shared" si="3"/>
        <v>-0.24107142857142858</v>
      </c>
    </row>
    <row r="8" spans="1:13" ht="15" customHeight="1" x14ac:dyDescent="0.25">
      <c r="A8" s="82" t="s">
        <v>118</v>
      </c>
      <c r="B8" s="84">
        <v>1745</v>
      </c>
      <c r="C8" s="84">
        <v>1321</v>
      </c>
      <c r="D8" s="147">
        <f t="shared" si="0"/>
        <v>-0.24297994269340975</v>
      </c>
      <c r="E8" s="84">
        <v>541</v>
      </c>
      <c r="F8" s="84">
        <v>424</v>
      </c>
      <c r="G8" s="147">
        <f t="shared" si="1"/>
        <v>-0.21626617375231053</v>
      </c>
      <c r="H8" s="84">
        <v>64</v>
      </c>
      <c r="I8" s="84">
        <v>57</v>
      </c>
      <c r="J8" s="147">
        <f t="shared" si="2"/>
        <v>-0.109375</v>
      </c>
      <c r="K8" s="84">
        <v>122</v>
      </c>
      <c r="L8" s="84">
        <v>107</v>
      </c>
      <c r="M8" s="150">
        <f t="shared" si="3"/>
        <v>-0.12295081967213115</v>
      </c>
    </row>
    <row r="9" spans="1:13" ht="15" customHeight="1" x14ac:dyDescent="0.25">
      <c r="A9" s="82" t="s">
        <v>120</v>
      </c>
      <c r="B9" s="84">
        <v>1788</v>
      </c>
      <c r="C9" s="84">
        <v>1400</v>
      </c>
      <c r="D9" s="147">
        <f t="shared" si="0"/>
        <v>-0.21700223713646533</v>
      </c>
      <c r="E9" s="84">
        <v>538</v>
      </c>
      <c r="F9" s="84">
        <v>495</v>
      </c>
      <c r="G9" s="147">
        <f t="shared" si="1"/>
        <v>-7.9925650557620811E-2</v>
      </c>
      <c r="H9" s="84">
        <v>61</v>
      </c>
      <c r="I9" s="84">
        <v>61</v>
      </c>
      <c r="J9" s="147">
        <f t="shared" si="2"/>
        <v>0</v>
      </c>
      <c r="K9" s="84">
        <v>151</v>
      </c>
      <c r="L9" s="84">
        <v>125</v>
      </c>
      <c r="M9" s="150">
        <f t="shared" si="3"/>
        <v>-0.17218543046357615</v>
      </c>
    </row>
    <row r="10" spans="1:13" ht="15" customHeight="1" x14ac:dyDescent="0.25">
      <c r="A10" s="82" t="s">
        <v>121</v>
      </c>
      <c r="B10" s="84">
        <v>1711</v>
      </c>
      <c r="C10" s="84">
        <v>1501</v>
      </c>
      <c r="D10" s="147">
        <f t="shared" si="0"/>
        <v>-0.12273524254821741</v>
      </c>
      <c r="E10" s="84">
        <v>556</v>
      </c>
      <c r="F10" s="84">
        <v>571</v>
      </c>
      <c r="G10" s="147">
        <f t="shared" si="1"/>
        <v>2.6978417266187049E-2</v>
      </c>
      <c r="H10" s="84">
        <v>60</v>
      </c>
      <c r="I10" s="84">
        <v>87</v>
      </c>
      <c r="J10" s="147">
        <f t="shared" si="2"/>
        <v>0.45</v>
      </c>
      <c r="K10" s="84">
        <v>106</v>
      </c>
      <c r="L10" s="84">
        <v>133</v>
      </c>
      <c r="M10" s="150">
        <f t="shared" si="3"/>
        <v>0.25471698113207547</v>
      </c>
    </row>
    <row r="11" spans="1:13" ht="15" customHeight="1" x14ac:dyDescent="0.25">
      <c r="A11" s="82" t="s">
        <v>122</v>
      </c>
      <c r="B11" s="84">
        <v>1528</v>
      </c>
      <c r="C11" s="84">
        <v>1511</v>
      </c>
      <c r="D11" s="147">
        <f t="shared" si="0"/>
        <v>-1.112565445026178E-2</v>
      </c>
      <c r="E11" s="84">
        <v>531</v>
      </c>
      <c r="F11" s="84">
        <v>526</v>
      </c>
      <c r="G11" s="147">
        <f t="shared" si="1"/>
        <v>-9.4161958568738224E-3</v>
      </c>
      <c r="H11" s="84">
        <v>66</v>
      </c>
      <c r="I11" s="84">
        <v>56</v>
      </c>
      <c r="J11" s="147">
        <f t="shared" si="2"/>
        <v>-0.15151515151515152</v>
      </c>
      <c r="K11" s="84">
        <v>132</v>
      </c>
      <c r="L11" s="84">
        <v>138</v>
      </c>
      <c r="M11" s="150">
        <f t="shared" si="3"/>
        <v>4.5454545454545456E-2</v>
      </c>
    </row>
    <row r="12" spans="1:13" ht="15" customHeight="1" x14ac:dyDescent="0.25">
      <c r="A12" s="82" t="s">
        <v>123</v>
      </c>
      <c r="B12" s="84">
        <v>1644</v>
      </c>
      <c r="C12" s="84">
        <v>1566</v>
      </c>
      <c r="D12" s="147">
        <f t="shared" si="0"/>
        <v>-4.7445255474452552E-2</v>
      </c>
      <c r="E12" s="84">
        <v>552</v>
      </c>
      <c r="F12" s="84">
        <v>487</v>
      </c>
      <c r="G12" s="147">
        <f t="shared" si="1"/>
        <v>-0.11775362318840579</v>
      </c>
      <c r="H12" s="84">
        <v>65</v>
      </c>
      <c r="I12" s="84">
        <v>63</v>
      </c>
      <c r="J12" s="147">
        <f t="shared" si="2"/>
        <v>-3.0769230769230771E-2</v>
      </c>
      <c r="K12" s="84">
        <v>117</v>
      </c>
      <c r="L12" s="84">
        <v>128</v>
      </c>
      <c r="M12" s="150">
        <f t="shared" si="3"/>
        <v>9.4017094017094016E-2</v>
      </c>
    </row>
    <row r="13" spans="1:13" ht="15" customHeight="1" x14ac:dyDescent="0.25">
      <c r="A13" s="131" t="s">
        <v>86</v>
      </c>
      <c r="B13" s="132">
        <v>11941</v>
      </c>
      <c r="C13" s="132">
        <v>10113</v>
      </c>
      <c r="D13" s="148">
        <f t="shared" si="0"/>
        <v>-0.15308600619713592</v>
      </c>
      <c r="E13" s="132">
        <v>3894</v>
      </c>
      <c r="F13" s="132">
        <v>3413</v>
      </c>
      <c r="G13" s="148">
        <f t="shared" si="1"/>
        <v>-0.12352336928608115</v>
      </c>
      <c r="H13" s="132">
        <v>415</v>
      </c>
      <c r="I13" s="132">
        <v>443</v>
      </c>
      <c r="J13" s="148">
        <f t="shared" si="2"/>
        <v>6.746987951807229E-2</v>
      </c>
      <c r="K13" s="132">
        <v>844</v>
      </c>
      <c r="L13" s="132">
        <v>819</v>
      </c>
      <c r="M13" s="151">
        <f t="shared" si="3"/>
        <v>-2.9620853080568721E-2</v>
      </c>
    </row>
    <row r="14" spans="1:13" ht="17.25" customHeight="1" x14ac:dyDescent="0.2">
      <c r="A14" s="17" t="s">
        <v>124</v>
      </c>
      <c r="B14" s="17"/>
      <c r="C14" s="17"/>
      <c r="D14" s="17"/>
      <c r="E14" s="30"/>
      <c r="F14" s="30"/>
      <c r="G14" s="30"/>
      <c r="H14" s="30"/>
      <c r="I14" s="30"/>
      <c r="J14" s="30"/>
      <c r="K14" s="30"/>
      <c r="L14" s="30"/>
      <c r="M14" s="30"/>
    </row>
    <row r="15" spans="1:13" ht="12" customHeight="1" x14ac:dyDescent="0.2">
      <c r="A15" s="126" t="s">
        <v>126</v>
      </c>
      <c r="B15" s="18"/>
      <c r="C15" s="18"/>
      <c r="D15" s="18"/>
      <c r="E15" s="30"/>
      <c r="F15" s="30"/>
      <c r="G15" s="30"/>
      <c r="H15" s="30"/>
      <c r="I15" s="30"/>
      <c r="J15" s="30"/>
      <c r="K15" s="30"/>
      <c r="L15" s="30"/>
      <c r="M15" s="30"/>
    </row>
    <row r="16" spans="1:13" ht="12" customHeight="1" x14ac:dyDescent="0.2">
      <c r="A16" s="126" t="s">
        <v>128</v>
      </c>
      <c r="B16" s="18"/>
      <c r="C16" s="18"/>
      <c r="D16" s="18"/>
      <c r="E16" s="30"/>
      <c r="F16" s="30"/>
      <c r="G16" s="30"/>
      <c r="H16" s="30"/>
      <c r="I16" s="30"/>
      <c r="J16" s="30"/>
      <c r="K16" s="30"/>
      <c r="L16" s="30"/>
      <c r="M16" s="30"/>
    </row>
    <row r="17" spans="1:13" ht="12" customHeight="1" x14ac:dyDescent="0.2">
      <c r="A17" s="126" t="s">
        <v>129</v>
      </c>
      <c r="B17" s="20"/>
      <c r="C17" s="20"/>
      <c r="D17" s="20"/>
      <c r="E17" s="30"/>
      <c r="F17" s="30"/>
      <c r="G17" s="30"/>
      <c r="H17" s="30"/>
      <c r="I17" s="30"/>
      <c r="J17" s="30"/>
      <c r="K17" s="30"/>
      <c r="L17" s="30"/>
      <c r="M17" s="30"/>
    </row>
    <row r="18" spans="1:13" ht="12" customHeight="1" x14ac:dyDescent="0.2">
      <c r="A18" s="126" t="s">
        <v>130</v>
      </c>
      <c r="B18" s="20"/>
      <c r="C18" s="20"/>
      <c r="D18" s="20"/>
      <c r="E18" s="30"/>
      <c r="F18" s="30"/>
      <c r="G18" s="30"/>
      <c r="H18" s="30"/>
      <c r="I18" s="30"/>
      <c r="J18" s="30"/>
      <c r="K18" s="30"/>
      <c r="L18" s="30"/>
      <c r="M18" s="30"/>
    </row>
    <row r="19" spans="1:13" ht="12" customHeight="1" x14ac:dyDescent="0.2">
      <c r="A19" s="17" t="s">
        <v>131</v>
      </c>
      <c r="B19" s="21"/>
      <c r="C19" s="21"/>
      <c r="D19" s="21"/>
      <c r="E19" s="30"/>
      <c r="F19" s="30"/>
      <c r="G19" s="30"/>
      <c r="H19" s="30"/>
      <c r="I19" s="30"/>
      <c r="J19" s="30"/>
      <c r="K19" s="30"/>
      <c r="L19" s="30"/>
      <c r="M19" s="30"/>
    </row>
    <row r="20" spans="1:13" ht="12" customHeight="1" x14ac:dyDescent="0.2">
      <c r="A20" s="126" t="s">
        <v>132</v>
      </c>
      <c r="B20" s="18"/>
      <c r="C20" s="18"/>
      <c r="D20" s="18"/>
      <c r="E20" s="30"/>
      <c r="F20" s="30"/>
      <c r="G20" s="30"/>
      <c r="H20" s="30"/>
      <c r="I20" s="30"/>
      <c r="J20" s="30"/>
      <c r="K20" s="30"/>
      <c r="L20" s="30"/>
      <c r="M20" s="30"/>
    </row>
    <row r="21" spans="1:13" x14ac:dyDescent="0.2">
      <c r="A21" s="78" t="s">
        <v>23</v>
      </c>
      <c r="B21" s="18"/>
      <c r="C21" s="18"/>
      <c r="D21" s="18"/>
      <c r="E21" s="30"/>
      <c r="F21" s="30"/>
      <c r="G21" s="30"/>
      <c r="H21" s="30"/>
      <c r="I21" s="30"/>
      <c r="J21" s="30"/>
      <c r="K21" s="30"/>
      <c r="L21" s="30"/>
      <c r="M21" s="30"/>
    </row>
    <row r="22" spans="1:13" ht="15.75" hidden="1" x14ac:dyDescent="0.25">
      <c r="A22" s="36"/>
      <c r="B22" s="32"/>
      <c r="C22" s="32"/>
      <c r="D22" s="32"/>
      <c r="E22" s="32"/>
      <c r="F22" s="25"/>
      <c r="G22" s="25"/>
      <c r="H22" s="25"/>
      <c r="I22" s="25"/>
      <c r="J22" s="25"/>
      <c r="K22" s="25"/>
      <c r="L22" s="25"/>
      <c r="M22" s="11"/>
    </row>
    <row r="23" spans="1:13" ht="15" hidden="1" x14ac:dyDescent="0.25">
      <c r="A23" s="37"/>
      <c r="B23" s="37"/>
      <c r="C23" s="37"/>
      <c r="D23" s="38"/>
      <c r="E23" s="32"/>
      <c r="F23" s="25"/>
      <c r="G23" s="25"/>
      <c r="H23" s="25"/>
      <c r="I23" s="25"/>
      <c r="J23" s="25"/>
      <c r="K23" s="25"/>
      <c r="L23" s="25"/>
      <c r="M23" s="11"/>
    </row>
    <row r="24" spans="1:13" hidden="1" x14ac:dyDescent="0.2">
      <c r="A24" s="32"/>
      <c r="B24" s="32"/>
      <c r="C24" s="32"/>
      <c r="D24" s="39"/>
      <c r="E24" s="32"/>
      <c r="F24" s="25"/>
      <c r="G24" s="25"/>
      <c r="H24" s="32"/>
      <c r="I24" s="25"/>
      <c r="J24" s="25"/>
      <c r="K24" s="25"/>
      <c r="L24" s="25"/>
      <c r="M24" s="11"/>
    </row>
    <row r="25" spans="1:13" hidden="1" x14ac:dyDescent="0.2">
      <c r="A25" s="32"/>
      <c r="B25" s="32"/>
      <c r="C25" s="32"/>
      <c r="D25" s="39"/>
      <c r="E25" s="32"/>
      <c r="F25" s="25"/>
      <c r="G25" s="25"/>
      <c r="H25" s="32"/>
      <c r="I25" s="25"/>
      <c r="J25" s="25"/>
      <c r="K25" s="25"/>
      <c r="L25" s="25"/>
      <c r="M25" s="11"/>
    </row>
    <row r="26" spans="1:13" hidden="1" x14ac:dyDescent="0.2">
      <c r="A26" s="32"/>
      <c r="B26" s="32"/>
      <c r="C26" s="32"/>
      <c r="D26" s="39"/>
      <c r="E26" s="32"/>
      <c r="F26" s="25"/>
      <c r="G26" s="25"/>
      <c r="H26" s="32"/>
      <c r="I26" s="25"/>
      <c r="J26" s="25"/>
      <c r="K26" s="25"/>
      <c r="L26" s="25"/>
      <c r="M26" s="11"/>
    </row>
    <row r="27" spans="1:13" hidden="1" x14ac:dyDescent="0.2">
      <c r="A27" s="32"/>
      <c r="B27" s="32"/>
      <c r="C27" s="32"/>
      <c r="D27" s="39"/>
      <c r="E27" s="32"/>
      <c r="F27" s="25"/>
      <c r="G27" s="25"/>
      <c r="H27" s="32"/>
      <c r="I27" s="25"/>
      <c r="J27" s="25"/>
      <c r="K27" s="25"/>
      <c r="L27" s="25"/>
      <c r="M27" s="11"/>
    </row>
    <row r="28" spans="1:13" hidden="1" x14ac:dyDescent="0.2">
      <c r="A28" s="32"/>
      <c r="B28" s="32"/>
      <c r="C28" s="32"/>
      <c r="D28" s="39"/>
      <c r="E28" s="32"/>
      <c r="F28" s="25"/>
      <c r="G28" s="25"/>
      <c r="H28" s="32"/>
      <c r="I28" s="25"/>
      <c r="J28" s="25"/>
      <c r="K28" s="25"/>
      <c r="L28" s="25"/>
      <c r="M28" s="11"/>
    </row>
    <row r="29" spans="1:13" hidden="1" x14ac:dyDescent="0.2">
      <c r="A29" s="32"/>
      <c r="B29" s="32"/>
      <c r="C29" s="32"/>
      <c r="D29" s="39"/>
      <c r="E29" s="32"/>
      <c r="F29" s="25"/>
      <c r="G29" s="25"/>
      <c r="H29" s="32"/>
      <c r="I29" s="25"/>
      <c r="J29" s="25"/>
      <c r="K29" s="25"/>
      <c r="L29" s="25"/>
      <c r="M29" s="11"/>
    </row>
    <row r="30" spans="1:13" hidden="1" x14ac:dyDescent="0.2">
      <c r="A30" s="32"/>
      <c r="B30" s="32"/>
      <c r="C30" s="32"/>
      <c r="D30" s="39"/>
      <c r="E30" s="32"/>
      <c r="F30" s="25"/>
      <c r="G30" s="25"/>
      <c r="H30" s="32"/>
      <c r="I30" s="25"/>
      <c r="J30" s="25"/>
      <c r="K30" s="25"/>
      <c r="L30" s="25"/>
      <c r="M30" s="11"/>
    </row>
    <row r="31" spans="1:13" hidden="1" x14ac:dyDescent="0.2">
      <c r="A31" s="32"/>
      <c r="B31" s="32"/>
      <c r="C31" s="32"/>
      <c r="D31" s="39"/>
      <c r="E31" s="32"/>
      <c r="F31" s="25"/>
      <c r="G31" s="25"/>
      <c r="H31" s="25"/>
      <c r="I31" s="25"/>
      <c r="J31" s="25"/>
      <c r="K31" s="25"/>
      <c r="L31" s="25"/>
      <c r="M31" s="11"/>
    </row>
    <row r="32" spans="1:13" hidden="1" x14ac:dyDescent="0.2">
      <c r="A32" s="32"/>
      <c r="B32" s="32"/>
      <c r="C32" s="32"/>
      <c r="D32" s="39"/>
      <c r="E32" s="32"/>
      <c r="F32" s="25"/>
      <c r="G32" s="25"/>
      <c r="H32" s="25"/>
      <c r="I32" s="25"/>
      <c r="J32" s="25"/>
      <c r="K32" s="25"/>
      <c r="L32" s="25"/>
      <c r="M32" s="11"/>
    </row>
    <row r="33" spans="1:13" ht="21" hidden="1" customHeight="1" x14ac:dyDescent="0.2">
      <c r="A33" s="40"/>
      <c r="B33" s="40"/>
      <c r="C33" s="40"/>
      <c r="D33" s="40"/>
      <c r="E33" s="32"/>
      <c r="F33" s="25"/>
      <c r="G33" s="25"/>
      <c r="H33" s="25"/>
      <c r="I33" s="25"/>
      <c r="J33" s="25"/>
      <c r="K33" s="25"/>
      <c r="L33" s="25"/>
      <c r="M33" s="11"/>
    </row>
    <row r="34" spans="1:13" hidden="1" x14ac:dyDescent="0.2">
      <c r="A34" s="41"/>
      <c r="B34" s="41"/>
      <c r="C34" s="41"/>
      <c r="D34" s="41"/>
      <c r="E34" s="32"/>
      <c r="F34" s="25"/>
      <c r="G34" s="25"/>
      <c r="H34" s="25"/>
      <c r="I34" s="25"/>
      <c r="J34" s="25"/>
      <c r="K34" s="25"/>
      <c r="L34" s="25"/>
      <c r="M34" s="11"/>
    </row>
    <row r="35" spans="1:13" hidden="1" x14ac:dyDescent="0.2">
      <c r="A35" s="41"/>
      <c r="B35" s="41"/>
      <c r="C35" s="41"/>
      <c r="D35" s="41"/>
      <c r="E35" s="32"/>
      <c r="F35" s="25"/>
      <c r="G35" s="25"/>
      <c r="H35" s="25"/>
      <c r="I35" s="25"/>
      <c r="J35" s="25"/>
      <c r="K35" s="25"/>
      <c r="L35" s="25"/>
      <c r="M35" s="11"/>
    </row>
    <row r="36" spans="1:13" hidden="1" x14ac:dyDescent="0.2">
      <c r="A36" s="42"/>
      <c r="B36" s="42"/>
      <c r="C36" s="42"/>
      <c r="D36" s="42"/>
      <c r="E36" s="32"/>
      <c r="F36" s="25"/>
      <c r="G36" s="25"/>
      <c r="H36" s="25"/>
      <c r="I36" s="25"/>
      <c r="J36" s="25"/>
      <c r="K36" s="25"/>
      <c r="L36" s="25"/>
      <c r="M36" s="11"/>
    </row>
    <row r="37" spans="1:13" hidden="1" x14ac:dyDescent="0.2">
      <c r="A37" s="43"/>
      <c r="B37" s="43"/>
      <c r="C37" s="43"/>
      <c r="D37" s="43"/>
      <c r="E37" s="32"/>
      <c r="F37" s="25"/>
      <c r="G37" s="25"/>
      <c r="H37" s="25"/>
      <c r="I37" s="25"/>
      <c r="J37" s="25"/>
      <c r="K37" s="25"/>
      <c r="L37" s="25"/>
      <c r="M37" s="11"/>
    </row>
    <row r="38" spans="1:13" hidden="1" x14ac:dyDescent="0.2">
      <c r="A38" s="41"/>
      <c r="B38" s="41"/>
      <c r="C38" s="41"/>
      <c r="D38" s="41"/>
      <c r="E38" s="32"/>
      <c r="F38" s="25"/>
      <c r="G38" s="25"/>
      <c r="H38" s="25"/>
      <c r="I38" s="25"/>
      <c r="J38" s="25"/>
      <c r="K38" s="25"/>
      <c r="L38" s="25"/>
      <c r="M38" s="11"/>
    </row>
    <row r="39" spans="1:13" hidden="1" x14ac:dyDescent="0.2">
      <c r="A39" s="44"/>
      <c r="B39" s="12"/>
      <c r="C39" s="12"/>
      <c r="D39" s="12"/>
      <c r="E39" s="12"/>
      <c r="F39" s="11"/>
      <c r="G39" s="11"/>
      <c r="H39" s="11"/>
      <c r="I39" s="11"/>
      <c r="J39" s="11"/>
      <c r="K39" s="11"/>
      <c r="L39" s="11"/>
      <c r="M39" s="11"/>
    </row>
    <row r="40" spans="1:13" hidden="1" x14ac:dyDescent="0.2">
      <c r="A40" s="41"/>
      <c r="B40" s="12"/>
      <c r="C40" s="12"/>
      <c r="D40" s="12"/>
      <c r="E40" s="12"/>
      <c r="F40" s="11"/>
      <c r="G40" s="11"/>
      <c r="H40" s="11"/>
      <c r="I40" s="11"/>
      <c r="J40" s="11"/>
      <c r="K40" s="11"/>
      <c r="L40" s="11"/>
      <c r="M40" s="11"/>
    </row>
    <row r="41" spans="1:13" hidden="1" x14ac:dyDescent="0.2">
      <c r="A41" s="42"/>
      <c r="B41" s="12"/>
      <c r="C41" s="12"/>
      <c r="D41" s="12"/>
      <c r="E41" s="12"/>
      <c r="F41" s="30"/>
      <c r="G41" s="30"/>
      <c r="H41" s="30"/>
      <c r="I41" s="30"/>
      <c r="J41" s="30"/>
      <c r="K41" s="30"/>
      <c r="L41" s="30"/>
      <c r="M41" s="30"/>
    </row>
    <row r="42" spans="1:13" hidden="1" x14ac:dyDescent="0.2">
      <c r="A42" s="21"/>
      <c r="B42" s="30"/>
      <c r="C42" s="30"/>
      <c r="D42" s="30"/>
      <c r="E42" s="30"/>
      <c r="F42" s="30"/>
      <c r="G42" s="30"/>
      <c r="H42" s="30"/>
      <c r="I42" s="30"/>
      <c r="J42" s="30"/>
      <c r="K42" s="30"/>
      <c r="L42" s="30"/>
      <c r="M42" s="30"/>
    </row>
    <row r="43" spans="1:13" hidden="1" x14ac:dyDescent="0.2">
      <c r="A43" s="18"/>
      <c r="B43" s="30"/>
      <c r="C43" s="30"/>
      <c r="D43" s="30"/>
      <c r="E43" s="30"/>
      <c r="F43" s="30"/>
      <c r="G43" s="30"/>
      <c r="H43" s="30"/>
      <c r="I43" s="30"/>
      <c r="J43" s="30"/>
      <c r="K43" s="30"/>
      <c r="L43" s="30"/>
      <c r="M43" s="30"/>
    </row>
  </sheetData>
  <mergeCells count="5">
    <mergeCell ref="B4:D4"/>
    <mergeCell ref="E4:G4"/>
    <mergeCell ref="H4:J4"/>
    <mergeCell ref="K4:M4"/>
    <mergeCell ref="A2:B2"/>
  </mergeCells>
  <hyperlinks>
    <hyperlink ref="A2:B2" location="'Table of contents'!A1" display="Back to Table of contents"/>
  </hyperlinks>
  <pageMargins left="0.7" right="0.7" top="0.75" bottom="0.75" header="0.3" footer="0.3"/>
  <pageSetup orientation="portrait" r:id="rId1"/>
  <headerFooter>
    <oddFooter>&amp;L&amp;L&amp;"Arial"&amp;9© 2021 CIHI</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showGridLines="0" topLeftCell="A2" zoomScaleNormal="100" workbookViewId="0"/>
  </sheetViews>
  <sheetFormatPr defaultColWidth="0" defaultRowHeight="14.25" zeroHeight="1" x14ac:dyDescent="0.2"/>
  <cols>
    <col min="1" max="1" width="29.375" style="7" customWidth="1"/>
    <col min="2" max="3" width="18.375" style="7" customWidth="1"/>
    <col min="4" max="4" width="19" style="8" customWidth="1"/>
    <col min="5" max="12" width="0" style="7" hidden="1" customWidth="1"/>
    <col min="13" max="16384" width="8.5" style="7" hidden="1"/>
  </cols>
  <sheetData>
    <row r="1" spans="1:12" s="57" customFormat="1" hidden="1" x14ac:dyDescent="0.2">
      <c r="A1" s="58" t="s">
        <v>151</v>
      </c>
      <c r="B1" s="58"/>
      <c r="C1" s="58"/>
      <c r="D1" s="91"/>
      <c r="E1" s="58"/>
      <c r="F1" s="58"/>
      <c r="G1" s="58"/>
      <c r="H1" s="58"/>
      <c r="I1" s="58"/>
      <c r="J1" s="58"/>
      <c r="K1" s="58"/>
      <c r="L1" s="58"/>
    </row>
    <row r="2" spans="1:12" ht="24" customHeight="1" x14ac:dyDescent="0.2">
      <c r="A2" s="77" t="s">
        <v>84</v>
      </c>
      <c r="B2" s="52"/>
      <c r="C2" s="30"/>
      <c r="E2" s="30"/>
      <c r="F2" s="30"/>
      <c r="G2" s="30"/>
      <c r="H2" s="30"/>
      <c r="I2" s="30"/>
      <c r="J2" s="30"/>
      <c r="K2" s="30"/>
      <c r="L2" s="30"/>
    </row>
    <row r="3" spans="1:12" s="79" customFormat="1" ht="36" customHeight="1" x14ac:dyDescent="0.2">
      <c r="A3" s="172" t="s">
        <v>152</v>
      </c>
      <c r="B3" s="172"/>
      <c r="C3" s="172"/>
      <c r="D3" s="172"/>
    </row>
    <row r="4" spans="1:12" ht="15" customHeight="1" x14ac:dyDescent="0.25">
      <c r="A4" s="98" t="s">
        <v>153</v>
      </c>
      <c r="B4" s="95" t="s">
        <v>154</v>
      </c>
      <c r="C4" s="95" t="s">
        <v>155</v>
      </c>
      <c r="D4" s="96" t="s">
        <v>156</v>
      </c>
      <c r="E4" s="30"/>
      <c r="F4" s="30"/>
      <c r="G4" s="30"/>
      <c r="H4" s="30"/>
      <c r="I4" s="30"/>
      <c r="J4" s="30"/>
      <c r="K4" s="30"/>
      <c r="L4" s="30"/>
    </row>
    <row r="5" spans="1:12" ht="15" customHeight="1" x14ac:dyDescent="0.25">
      <c r="A5" s="140" t="s">
        <v>157</v>
      </c>
      <c r="B5" s="133">
        <v>16847</v>
      </c>
      <c r="C5" s="133">
        <v>14537</v>
      </c>
      <c r="D5" s="134">
        <f>(C5-B5)/B5</f>
        <v>-0.13711640054609128</v>
      </c>
      <c r="E5" s="30"/>
      <c r="F5" s="30"/>
      <c r="G5" s="30"/>
      <c r="H5" s="30"/>
      <c r="I5" s="30"/>
      <c r="J5" s="30"/>
      <c r="K5" s="30"/>
      <c r="L5" s="30"/>
    </row>
    <row r="6" spans="1:12" ht="15" customHeight="1" x14ac:dyDescent="0.25">
      <c r="A6" s="98" t="s">
        <v>158</v>
      </c>
      <c r="B6" s="95" t="s">
        <v>154</v>
      </c>
      <c r="C6" s="95" t="s">
        <v>155</v>
      </c>
      <c r="D6" s="97" t="s">
        <v>156</v>
      </c>
      <c r="E6" s="30"/>
      <c r="F6" s="30"/>
      <c r="G6" s="30"/>
      <c r="H6" s="30"/>
      <c r="I6" s="30"/>
      <c r="J6" s="30"/>
      <c r="K6" s="30"/>
      <c r="L6" s="30"/>
    </row>
    <row r="7" spans="1:12" ht="15" customHeight="1" x14ac:dyDescent="0.25">
      <c r="A7" s="99" t="s">
        <v>159</v>
      </c>
      <c r="B7" s="84">
        <v>7754</v>
      </c>
      <c r="C7" s="84">
        <v>6992</v>
      </c>
      <c r="D7" s="153">
        <f t="shared" ref="D7:D11" si="0">(C7-B7)/B7</f>
        <v>-9.8271859685323704E-2</v>
      </c>
      <c r="E7" s="30"/>
      <c r="F7" s="30"/>
      <c r="G7" s="30"/>
      <c r="H7" s="30"/>
      <c r="I7" s="30"/>
      <c r="J7" s="30"/>
      <c r="K7" s="30"/>
      <c r="L7" s="30"/>
    </row>
    <row r="8" spans="1:12" ht="15" customHeight="1" x14ac:dyDescent="0.25">
      <c r="A8" s="99" t="s">
        <v>160</v>
      </c>
      <c r="B8" s="84">
        <v>5728</v>
      </c>
      <c r="C8" s="84">
        <v>4731</v>
      </c>
      <c r="D8" s="153">
        <f t="shared" si="0"/>
        <v>-0.17405726256983239</v>
      </c>
      <c r="E8" s="30"/>
      <c r="F8" s="30"/>
      <c r="G8" s="30"/>
      <c r="H8" s="30"/>
      <c r="I8" s="30"/>
      <c r="J8" s="30"/>
      <c r="K8" s="30"/>
      <c r="L8" s="30"/>
    </row>
    <row r="9" spans="1:12" ht="15" customHeight="1" x14ac:dyDescent="0.25">
      <c r="A9" s="99" t="s">
        <v>161</v>
      </c>
      <c r="B9" s="84">
        <v>2735</v>
      </c>
      <c r="C9" s="84">
        <v>2262</v>
      </c>
      <c r="D9" s="153">
        <f t="shared" si="0"/>
        <v>-0.1729433272394881</v>
      </c>
      <c r="E9" s="30"/>
      <c r="F9" s="30"/>
      <c r="G9" s="30"/>
      <c r="H9" s="30"/>
      <c r="I9" s="30"/>
      <c r="J9" s="30"/>
      <c r="K9" s="30"/>
      <c r="L9" s="30"/>
    </row>
    <row r="10" spans="1:12" ht="15" customHeight="1" x14ac:dyDescent="0.25">
      <c r="A10" s="99" t="s">
        <v>162</v>
      </c>
      <c r="B10" s="84">
        <v>544</v>
      </c>
      <c r="C10" s="84">
        <v>468</v>
      </c>
      <c r="D10" s="153">
        <f t="shared" si="0"/>
        <v>-0.13970588235294118</v>
      </c>
      <c r="E10" s="30"/>
      <c r="F10" s="30"/>
      <c r="G10" s="30"/>
      <c r="H10" s="30"/>
      <c r="I10" s="30"/>
      <c r="J10" s="30"/>
      <c r="K10" s="30"/>
      <c r="L10" s="30"/>
    </row>
    <row r="11" spans="1:12" ht="15" customHeight="1" x14ac:dyDescent="0.25">
      <c r="A11" s="135" t="s">
        <v>163</v>
      </c>
      <c r="B11" s="133">
        <v>86</v>
      </c>
      <c r="C11" s="133">
        <v>84</v>
      </c>
      <c r="D11" s="153">
        <f t="shared" si="0"/>
        <v>-2.3255813953488372E-2</v>
      </c>
      <c r="E11" s="30"/>
      <c r="F11" s="30"/>
      <c r="G11" s="30"/>
      <c r="H11" s="30"/>
      <c r="I11" s="30"/>
      <c r="J11" s="30"/>
      <c r="K11" s="30"/>
      <c r="L11" s="30"/>
    </row>
    <row r="12" spans="1:12" s="11" customFormat="1" ht="15" customHeight="1" x14ac:dyDescent="0.25">
      <c r="A12" s="98" t="s">
        <v>164</v>
      </c>
      <c r="B12" s="95" t="s">
        <v>154</v>
      </c>
      <c r="C12" s="95" t="s">
        <v>155</v>
      </c>
      <c r="D12" s="96" t="s">
        <v>156</v>
      </c>
    </row>
    <row r="13" spans="1:12" s="11" customFormat="1" ht="15" customHeight="1" x14ac:dyDescent="0.25">
      <c r="A13" s="118" t="s">
        <v>165</v>
      </c>
      <c r="B13" s="84">
        <v>4805</v>
      </c>
      <c r="C13" s="84">
        <v>4318</v>
      </c>
      <c r="D13" s="153">
        <f t="shared" ref="D13:D20" si="1">(C13-B13)/B13</f>
        <v>-0.10135275754422476</v>
      </c>
    </row>
    <row r="14" spans="1:12" s="11" customFormat="1" ht="15" customHeight="1" x14ac:dyDescent="0.25">
      <c r="A14" s="118" t="s">
        <v>166</v>
      </c>
      <c r="B14" s="84">
        <v>4931</v>
      </c>
      <c r="C14" s="84">
        <v>4327</v>
      </c>
      <c r="D14" s="153">
        <f t="shared" si="1"/>
        <v>-0.12249036706550395</v>
      </c>
    </row>
    <row r="15" spans="1:12" s="11" customFormat="1" ht="15" customHeight="1" x14ac:dyDescent="0.25">
      <c r="A15" s="118" t="s">
        <v>167</v>
      </c>
      <c r="B15" s="84">
        <v>2760</v>
      </c>
      <c r="C15" s="84">
        <v>2286</v>
      </c>
      <c r="D15" s="153">
        <f t="shared" si="1"/>
        <v>-0.17173913043478262</v>
      </c>
    </row>
    <row r="16" spans="1:12" s="11" customFormat="1" ht="15" customHeight="1" x14ac:dyDescent="0.25">
      <c r="A16" s="118" t="s">
        <v>168</v>
      </c>
      <c r="B16" s="84">
        <v>1835</v>
      </c>
      <c r="C16" s="84">
        <v>1451</v>
      </c>
      <c r="D16" s="153">
        <f t="shared" si="1"/>
        <v>-0.20926430517711173</v>
      </c>
    </row>
    <row r="17" spans="1:4" s="11" customFormat="1" ht="15" customHeight="1" x14ac:dyDescent="0.25">
      <c r="A17" s="118" t="s">
        <v>169</v>
      </c>
      <c r="B17" s="84">
        <v>1466</v>
      </c>
      <c r="C17" s="84">
        <v>1260</v>
      </c>
      <c r="D17" s="153">
        <f t="shared" si="1"/>
        <v>-0.14051841746248295</v>
      </c>
    </row>
    <row r="18" spans="1:4" s="11" customFormat="1" ht="15" customHeight="1" x14ac:dyDescent="0.25">
      <c r="A18" s="118" t="s">
        <v>170</v>
      </c>
      <c r="B18" s="84">
        <v>657</v>
      </c>
      <c r="C18" s="84">
        <v>536</v>
      </c>
      <c r="D18" s="153">
        <f t="shared" si="1"/>
        <v>-0.18417047184170471</v>
      </c>
    </row>
    <row r="19" spans="1:4" s="11" customFormat="1" ht="15" customHeight="1" x14ac:dyDescent="0.25">
      <c r="A19" s="118" t="s">
        <v>171</v>
      </c>
      <c r="B19" s="84">
        <v>244</v>
      </c>
      <c r="C19" s="84">
        <v>218</v>
      </c>
      <c r="D19" s="153">
        <f t="shared" si="1"/>
        <v>-0.10655737704918032</v>
      </c>
    </row>
    <row r="20" spans="1:4" s="11" customFormat="1" ht="15" customHeight="1" x14ac:dyDescent="0.25">
      <c r="A20" s="140" t="s">
        <v>172</v>
      </c>
      <c r="B20" s="133">
        <v>149</v>
      </c>
      <c r="C20" s="133">
        <v>141</v>
      </c>
      <c r="D20" s="153">
        <f t="shared" si="1"/>
        <v>-5.3691275167785234E-2</v>
      </c>
    </row>
    <row r="21" spans="1:4" ht="15" customHeight="1" x14ac:dyDescent="0.25">
      <c r="A21" s="98" t="s">
        <v>173</v>
      </c>
      <c r="B21" s="95" t="s">
        <v>154</v>
      </c>
      <c r="C21" s="95" t="s">
        <v>155</v>
      </c>
      <c r="D21" s="96" t="s">
        <v>156</v>
      </c>
    </row>
    <row r="22" spans="1:4" ht="15" customHeight="1" x14ac:dyDescent="0.25">
      <c r="A22" s="99" t="s">
        <v>174</v>
      </c>
      <c r="B22" s="84">
        <v>5910</v>
      </c>
      <c r="C22" s="84">
        <v>5070</v>
      </c>
      <c r="D22" s="153">
        <f t="shared" ref="D22:D23" si="2">(C22-B22)/B22</f>
        <v>-0.14213197969543148</v>
      </c>
    </row>
    <row r="23" spans="1:4" ht="15" customHeight="1" x14ac:dyDescent="0.25">
      <c r="A23" s="135" t="s">
        <v>175</v>
      </c>
      <c r="B23" s="133">
        <v>10937</v>
      </c>
      <c r="C23" s="133">
        <v>9467</v>
      </c>
      <c r="D23" s="153">
        <f t="shared" si="2"/>
        <v>-0.13440614428088141</v>
      </c>
    </row>
    <row r="24" spans="1:4" ht="15" customHeight="1" x14ac:dyDescent="0.25">
      <c r="A24" s="98" t="s">
        <v>176</v>
      </c>
      <c r="B24" s="95" t="s">
        <v>154</v>
      </c>
      <c r="C24" s="95" t="s">
        <v>155</v>
      </c>
      <c r="D24" s="96" t="s">
        <v>156</v>
      </c>
    </row>
    <row r="25" spans="1:4" ht="15" customHeight="1" x14ac:dyDescent="0.25">
      <c r="A25" s="99" t="s">
        <v>177</v>
      </c>
      <c r="B25" s="84">
        <v>13658</v>
      </c>
      <c r="C25" s="84">
        <v>11639</v>
      </c>
      <c r="D25" s="153">
        <f t="shared" ref="D25:D26" si="3">(C25-B25)/B25</f>
        <v>-0.14782545028554694</v>
      </c>
    </row>
    <row r="26" spans="1:4" ht="15" customHeight="1" x14ac:dyDescent="0.25">
      <c r="A26" s="135" t="s">
        <v>178</v>
      </c>
      <c r="B26" s="133">
        <v>2585</v>
      </c>
      <c r="C26" s="133">
        <v>2350</v>
      </c>
      <c r="D26" s="153">
        <f t="shared" si="3"/>
        <v>-9.0909090909090912E-2</v>
      </c>
    </row>
    <row r="27" spans="1:4" ht="15" customHeight="1" x14ac:dyDescent="0.25">
      <c r="A27" s="98" t="s">
        <v>179</v>
      </c>
      <c r="B27" s="95" t="s">
        <v>154</v>
      </c>
      <c r="C27" s="95" t="s">
        <v>155</v>
      </c>
      <c r="D27" s="96" t="s">
        <v>156</v>
      </c>
    </row>
    <row r="28" spans="1:4" ht="15" customHeight="1" x14ac:dyDescent="0.25">
      <c r="A28" s="99" t="s">
        <v>180</v>
      </c>
      <c r="B28" s="84">
        <v>5245</v>
      </c>
      <c r="C28" s="84">
        <v>4667</v>
      </c>
      <c r="D28" s="153">
        <f t="shared" ref="D28:D32" si="4">(C28-B28)/B28</f>
        <v>-0.1102001906577693</v>
      </c>
    </row>
    <row r="29" spans="1:4" ht="15" customHeight="1" x14ac:dyDescent="0.25">
      <c r="A29" s="99" t="s">
        <v>181</v>
      </c>
      <c r="B29" s="84">
        <v>3515</v>
      </c>
      <c r="C29" s="84">
        <v>2919</v>
      </c>
      <c r="D29" s="153">
        <f t="shared" si="4"/>
        <v>-0.16955903271692746</v>
      </c>
    </row>
    <row r="30" spans="1:4" ht="15" customHeight="1" x14ac:dyDescent="0.25">
      <c r="A30" s="99" t="s">
        <v>182</v>
      </c>
      <c r="B30" s="84">
        <v>2753</v>
      </c>
      <c r="C30" s="84">
        <v>2396</v>
      </c>
      <c r="D30" s="153">
        <f t="shared" si="4"/>
        <v>-0.12967671630948058</v>
      </c>
    </row>
    <row r="31" spans="1:4" ht="15" customHeight="1" x14ac:dyDescent="0.25">
      <c r="A31" s="99" t="s">
        <v>183</v>
      </c>
      <c r="B31" s="84">
        <v>2455</v>
      </c>
      <c r="C31" s="84">
        <v>2063</v>
      </c>
      <c r="D31" s="153">
        <f t="shared" si="4"/>
        <v>-0.15967413441955194</v>
      </c>
    </row>
    <row r="32" spans="1:4" ht="15" customHeight="1" x14ac:dyDescent="0.25">
      <c r="A32" s="135" t="s">
        <v>184</v>
      </c>
      <c r="B32" s="133">
        <v>2225</v>
      </c>
      <c r="C32" s="133">
        <v>1894</v>
      </c>
      <c r="D32" s="153">
        <f t="shared" si="4"/>
        <v>-0.14876404494382023</v>
      </c>
    </row>
    <row r="33" spans="1:4" ht="15" customHeight="1" x14ac:dyDescent="0.25">
      <c r="A33" s="98" t="s">
        <v>185</v>
      </c>
      <c r="B33" s="95" t="s">
        <v>154</v>
      </c>
      <c r="C33" s="95" t="s">
        <v>155</v>
      </c>
      <c r="D33" s="97" t="s">
        <v>156</v>
      </c>
    </row>
    <row r="34" spans="1:4" ht="15" customHeight="1" x14ac:dyDescent="0.25">
      <c r="A34" s="99" t="s">
        <v>186</v>
      </c>
      <c r="B34" s="84">
        <v>1333</v>
      </c>
      <c r="C34" s="84">
        <v>1082</v>
      </c>
      <c r="D34" s="153">
        <f t="shared" ref="D34:D38" si="5">(C34-B34)/B34</f>
        <v>-0.18829707426856715</v>
      </c>
    </row>
    <row r="35" spans="1:4" ht="15" customHeight="1" x14ac:dyDescent="0.25">
      <c r="A35" s="99" t="s">
        <v>187</v>
      </c>
      <c r="B35" s="84">
        <v>10612</v>
      </c>
      <c r="C35" s="84">
        <v>9022</v>
      </c>
      <c r="D35" s="153">
        <f t="shared" si="5"/>
        <v>-0.14983038070109311</v>
      </c>
    </row>
    <row r="36" spans="1:4" ht="15" customHeight="1" x14ac:dyDescent="0.25">
      <c r="A36" s="99" t="s">
        <v>188</v>
      </c>
      <c r="B36" s="84">
        <v>3882</v>
      </c>
      <c r="C36" s="84">
        <v>3530</v>
      </c>
      <c r="D36" s="153">
        <f t="shared" si="5"/>
        <v>-9.0674909840288517E-2</v>
      </c>
    </row>
    <row r="37" spans="1:4" ht="15" customHeight="1" x14ac:dyDescent="0.25">
      <c r="A37" s="99" t="s">
        <v>189</v>
      </c>
      <c r="B37" s="84">
        <v>829</v>
      </c>
      <c r="C37" s="84">
        <v>779</v>
      </c>
      <c r="D37" s="153">
        <f t="shared" si="5"/>
        <v>-6.0313630880579013E-2</v>
      </c>
    </row>
    <row r="38" spans="1:4" ht="15" customHeight="1" x14ac:dyDescent="0.25">
      <c r="A38" s="135" t="s">
        <v>190</v>
      </c>
      <c r="B38" s="133">
        <v>110</v>
      </c>
      <c r="C38" s="133">
        <v>77</v>
      </c>
      <c r="D38" s="153">
        <f t="shared" si="5"/>
        <v>-0.3</v>
      </c>
    </row>
    <row r="39" spans="1:4" ht="15" customHeight="1" x14ac:dyDescent="0.25">
      <c r="A39" s="98" t="s">
        <v>191</v>
      </c>
      <c r="B39" s="95" t="s">
        <v>154</v>
      </c>
      <c r="C39" s="95" t="s">
        <v>155</v>
      </c>
      <c r="D39" s="96" t="s">
        <v>156</v>
      </c>
    </row>
    <row r="40" spans="1:4" ht="15" customHeight="1" x14ac:dyDescent="0.25">
      <c r="A40" s="99" t="s">
        <v>192</v>
      </c>
      <c r="B40" s="84">
        <v>9820</v>
      </c>
      <c r="C40" s="84">
        <v>8885</v>
      </c>
      <c r="D40" s="153">
        <f t="shared" ref="D40:D43" si="6">(C40-B40)/B40</f>
        <v>-9.5213849287169042E-2</v>
      </c>
    </row>
    <row r="41" spans="1:4" ht="15" customHeight="1" x14ac:dyDescent="0.25">
      <c r="A41" s="99" t="s">
        <v>193</v>
      </c>
      <c r="B41" s="84">
        <v>74</v>
      </c>
      <c r="C41" s="84">
        <v>72</v>
      </c>
      <c r="D41" s="153">
        <f t="shared" si="6"/>
        <v>-2.7027027027027029E-2</v>
      </c>
    </row>
    <row r="42" spans="1:4" ht="15" customHeight="1" x14ac:dyDescent="0.25">
      <c r="A42" s="99" t="s">
        <v>194</v>
      </c>
      <c r="B42" s="84">
        <v>7155</v>
      </c>
      <c r="C42" s="84">
        <v>6260</v>
      </c>
      <c r="D42" s="153">
        <f t="shared" si="6"/>
        <v>-0.12508735150244585</v>
      </c>
    </row>
    <row r="43" spans="1:4" ht="15" customHeight="1" x14ac:dyDescent="0.25">
      <c r="A43" s="135" t="s">
        <v>195</v>
      </c>
      <c r="B43" s="133">
        <v>2442</v>
      </c>
      <c r="C43" s="133">
        <v>2193</v>
      </c>
      <c r="D43" s="153">
        <f t="shared" si="6"/>
        <v>-0.10196560196560196</v>
      </c>
    </row>
    <row r="44" spans="1:4" ht="17.25" customHeight="1" x14ac:dyDescent="0.2">
      <c r="A44" s="17" t="s">
        <v>124</v>
      </c>
      <c r="B44" s="17"/>
      <c r="C44" s="17"/>
      <c r="D44" s="92"/>
    </row>
    <row r="45" spans="1:4" ht="12" customHeight="1" x14ac:dyDescent="0.2">
      <c r="A45" s="126" t="s">
        <v>126</v>
      </c>
      <c r="B45" s="18"/>
      <c r="C45" s="18"/>
      <c r="D45" s="93"/>
    </row>
    <row r="46" spans="1:4" ht="12" customHeight="1" x14ac:dyDescent="0.2">
      <c r="A46" s="126" t="s">
        <v>196</v>
      </c>
      <c r="B46" s="18"/>
      <c r="C46" s="18"/>
      <c r="D46" s="93"/>
    </row>
    <row r="47" spans="1:4" ht="12" customHeight="1" x14ac:dyDescent="0.2">
      <c r="A47" s="126" t="s">
        <v>129</v>
      </c>
      <c r="B47" s="20"/>
      <c r="C47" s="20"/>
      <c r="D47" s="94"/>
    </row>
    <row r="48" spans="1:4" ht="12" customHeight="1" x14ac:dyDescent="0.2">
      <c r="A48" s="173" t="s">
        <v>197</v>
      </c>
      <c r="B48" s="173"/>
      <c r="C48" s="20"/>
      <c r="D48" s="94"/>
    </row>
    <row r="49" spans="1:4" ht="12" customHeight="1" x14ac:dyDescent="0.2">
      <c r="A49" s="17" t="s">
        <v>131</v>
      </c>
      <c r="B49" s="21"/>
      <c r="C49" s="21"/>
      <c r="D49" s="92"/>
    </row>
    <row r="50" spans="1:4" ht="24" customHeight="1" x14ac:dyDescent="0.2">
      <c r="A50" s="174" t="s">
        <v>132</v>
      </c>
      <c r="B50" s="174"/>
      <c r="C50" s="174"/>
      <c r="D50" s="174"/>
    </row>
    <row r="51" spans="1:4" x14ac:dyDescent="0.2">
      <c r="A51" s="78" t="s">
        <v>23</v>
      </c>
      <c r="B51" s="30"/>
      <c r="C51" s="30"/>
    </row>
  </sheetData>
  <mergeCells count="3">
    <mergeCell ref="A3:D3"/>
    <mergeCell ref="A48:B48"/>
    <mergeCell ref="A50:D50"/>
  </mergeCells>
  <hyperlinks>
    <hyperlink ref="A48:B48" r:id="rId1" display="For more information on CTAS levels refer to http://ctas-phctas.ca/"/>
    <hyperlink ref="A2" location="'Table of contents'!A1" display="Back to Table of contents"/>
  </hyperlinks>
  <pageMargins left="0.7" right="0.7" top="0.75" bottom="0.75" header="0.3" footer="0.3"/>
  <pageSetup orientation="portrait" r:id="rId2"/>
  <headerFooter>
    <oddFooter>&amp;L&amp;L&amp;"Arial"&amp;9© 2021 CIHI</oddFooter>
  </headerFooter>
  <tableParts count="8">
    <tablePart r:id="rId3"/>
    <tablePart r:id="rId4"/>
    <tablePart r:id="rId5"/>
    <tablePart r:id="rId6"/>
    <tablePart r:id="rId7"/>
    <tablePart r:id="rId8"/>
    <tablePart r:id="rId9"/>
    <tablePart r:id="rId10"/>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36"/>
  <sheetViews>
    <sheetView showGridLines="0" topLeftCell="A2" zoomScaleNormal="100" workbookViewId="0"/>
  </sheetViews>
  <sheetFormatPr defaultColWidth="0" defaultRowHeight="14.25" zeroHeight="1" x14ac:dyDescent="0.2"/>
  <cols>
    <col min="1" max="7" width="12.5" style="7" customWidth="1"/>
    <col min="8" max="16384" width="8.5" style="7" hidden="1"/>
  </cols>
  <sheetData>
    <row r="1" spans="1:7" s="59" customFormat="1" hidden="1" x14ac:dyDescent="0.2">
      <c r="A1" s="57" t="s">
        <v>263</v>
      </c>
    </row>
    <row r="2" spans="1:7" ht="24" customHeight="1" x14ac:dyDescent="0.2">
      <c r="A2" s="167" t="s">
        <v>84</v>
      </c>
      <c r="B2" s="167"/>
      <c r="C2" s="30"/>
      <c r="D2" s="30"/>
      <c r="E2" s="30"/>
      <c r="F2" s="30"/>
      <c r="G2" s="30"/>
    </row>
    <row r="3" spans="1:7" s="79" customFormat="1" ht="36" customHeight="1" x14ac:dyDescent="0.2">
      <c r="A3" s="175" t="s">
        <v>198</v>
      </c>
      <c r="B3" s="175"/>
      <c r="C3" s="175"/>
      <c r="D3" s="175"/>
      <c r="E3" s="175"/>
      <c r="F3" s="175"/>
      <c r="G3" s="175"/>
    </row>
    <row r="4" spans="1:7" ht="15" customHeight="1" x14ac:dyDescent="0.2">
      <c r="A4" s="101"/>
      <c r="B4" s="176">
        <v>2019</v>
      </c>
      <c r="C4" s="176"/>
      <c r="D4" s="176">
        <v>2020</v>
      </c>
      <c r="E4" s="176"/>
      <c r="F4" s="176" t="s">
        <v>156</v>
      </c>
      <c r="G4" s="177"/>
    </row>
    <row r="5" spans="1:7" ht="15" customHeight="1" x14ac:dyDescent="0.25">
      <c r="A5" s="102" t="s">
        <v>199</v>
      </c>
      <c r="B5" s="104" t="s">
        <v>200</v>
      </c>
      <c r="C5" s="104" t="s">
        <v>201</v>
      </c>
      <c r="D5" s="104" t="s">
        <v>202</v>
      </c>
      <c r="E5" s="104" t="s">
        <v>203</v>
      </c>
      <c r="F5" s="104" t="s">
        <v>204</v>
      </c>
      <c r="G5" s="105" t="s">
        <v>205</v>
      </c>
    </row>
    <row r="6" spans="1:7" ht="15" customHeight="1" x14ac:dyDescent="0.25">
      <c r="A6" s="99" t="s">
        <v>159</v>
      </c>
      <c r="B6" s="84">
        <v>5789</v>
      </c>
      <c r="C6" s="84">
        <v>1965</v>
      </c>
      <c r="D6" s="84">
        <v>5271</v>
      </c>
      <c r="E6" s="84">
        <v>1721</v>
      </c>
      <c r="F6" s="147">
        <f t="shared" ref="F6:G10" si="0">(D6-B6)/B6</f>
        <v>-8.9480048367593712E-2</v>
      </c>
      <c r="G6" s="147">
        <f t="shared" si="0"/>
        <v>-0.12417302798982188</v>
      </c>
    </row>
    <row r="7" spans="1:7" ht="15" customHeight="1" x14ac:dyDescent="0.25">
      <c r="A7" s="99" t="s">
        <v>160</v>
      </c>
      <c r="B7" s="84">
        <v>3277</v>
      </c>
      <c r="C7" s="84">
        <v>2451</v>
      </c>
      <c r="D7" s="84">
        <v>2719</v>
      </c>
      <c r="E7" s="84">
        <v>2012</v>
      </c>
      <c r="F7" s="147">
        <f t="shared" si="0"/>
        <v>-0.17027769301190113</v>
      </c>
      <c r="G7" s="147">
        <f t="shared" si="0"/>
        <v>-0.17911056711546308</v>
      </c>
    </row>
    <row r="8" spans="1:7" ht="15" customHeight="1" x14ac:dyDescent="0.25">
      <c r="A8" s="99" t="s">
        <v>161</v>
      </c>
      <c r="B8" s="84">
        <v>1532</v>
      </c>
      <c r="C8" s="84">
        <v>1203</v>
      </c>
      <c r="D8" s="84">
        <v>1205</v>
      </c>
      <c r="E8" s="84">
        <v>1057</v>
      </c>
      <c r="F8" s="147">
        <f t="shared" si="0"/>
        <v>-0.21344647519582247</v>
      </c>
      <c r="G8" s="147">
        <f t="shared" si="0"/>
        <v>-0.12136325852036575</v>
      </c>
    </row>
    <row r="9" spans="1:7" ht="15" customHeight="1" x14ac:dyDescent="0.25">
      <c r="A9" s="99" t="s">
        <v>162</v>
      </c>
      <c r="B9" s="84">
        <v>297</v>
      </c>
      <c r="C9" s="84">
        <v>247</v>
      </c>
      <c r="D9" s="84">
        <v>240</v>
      </c>
      <c r="E9" s="84">
        <v>228</v>
      </c>
      <c r="F9" s="147">
        <f t="shared" si="0"/>
        <v>-0.19191919191919191</v>
      </c>
      <c r="G9" s="147">
        <f t="shared" si="0"/>
        <v>-7.6923076923076927E-2</v>
      </c>
    </row>
    <row r="10" spans="1:7" ht="15" customHeight="1" x14ac:dyDescent="0.25">
      <c r="A10" s="135" t="s">
        <v>163</v>
      </c>
      <c r="B10" s="133">
        <v>42</v>
      </c>
      <c r="C10" s="133">
        <v>44</v>
      </c>
      <c r="D10" s="133">
        <v>32</v>
      </c>
      <c r="E10" s="133">
        <v>52</v>
      </c>
      <c r="F10" s="147">
        <f t="shared" si="0"/>
        <v>-0.23809523809523808</v>
      </c>
      <c r="G10" s="147">
        <f t="shared" si="0"/>
        <v>0.18181818181818182</v>
      </c>
    </row>
    <row r="11" spans="1:7" ht="17.25" customHeight="1" x14ac:dyDescent="0.2">
      <c r="A11" s="17" t="s">
        <v>124</v>
      </c>
      <c r="B11" s="17"/>
      <c r="C11" s="17"/>
      <c r="D11" s="17"/>
      <c r="E11" s="30"/>
      <c r="F11" s="30"/>
      <c r="G11" s="30"/>
    </row>
    <row r="12" spans="1:7" s="13" customFormat="1" ht="12" customHeight="1" x14ac:dyDescent="0.2">
      <c r="A12" s="126" t="s">
        <v>126</v>
      </c>
      <c r="B12" s="18"/>
      <c r="C12" s="18"/>
      <c r="D12" s="18"/>
      <c r="E12" s="14"/>
      <c r="F12" s="14"/>
      <c r="G12" s="14"/>
    </row>
    <row r="13" spans="1:7" s="13" customFormat="1" ht="12" customHeight="1" x14ac:dyDescent="0.2">
      <c r="A13" s="126" t="s">
        <v>196</v>
      </c>
      <c r="B13" s="18"/>
      <c r="C13" s="18"/>
      <c r="D13" s="18"/>
      <c r="E13" s="14"/>
      <c r="F13" s="14"/>
      <c r="G13" s="14"/>
    </row>
    <row r="14" spans="1:7" s="13" customFormat="1" ht="12" customHeight="1" x14ac:dyDescent="0.2">
      <c r="A14" s="126" t="s">
        <v>129</v>
      </c>
      <c r="B14" s="20"/>
      <c r="C14" s="20"/>
      <c r="D14" s="20"/>
      <c r="E14" s="14"/>
      <c r="F14" s="14"/>
      <c r="G14" s="14"/>
    </row>
    <row r="15" spans="1:7" s="13" customFormat="1" ht="12" customHeight="1" x14ac:dyDescent="0.2">
      <c r="A15" s="17" t="s">
        <v>131</v>
      </c>
      <c r="B15" s="21"/>
      <c r="C15" s="21"/>
      <c r="D15" s="21"/>
      <c r="E15" s="14"/>
      <c r="F15" s="14"/>
      <c r="G15" s="14"/>
    </row>
    <row r="16" spans="1:7" s="13" customFormat="1" ht="45" customHeight="1" x14ac:dyDescent="0.2">
      <c r="A16" s="174" t="s">
        <v>132</v>
      </c>
      <c r="B16" s="174"/>
      <c r="C16" s="174"/>
      <c r="D16" s="174"/>
      <c r="E16" s="174"/>
      <c r="F16" s="174"/>
      <c r="G16" s="174"/>
    </row>
    <row r="17" spans="1:7" ht="36" customHeight="1" x14ac:dyDescent="0.2">
      <c r="A17" s="172" t="s">
        <v>206</v>
      </c>
      <c r="B17" s="172"/>
      <c r="C17" s="172"/>
      <c r="D17" s="172"/>
      <c r="E17" s="172"/>
      <c r="F17" s="172"/>
      <c r="G17" s="172"/>
    </row>
    <row r="18" spans="1:7" ht="15" customHeight="1" x14ac:dyDescent="0.2">
      <c r="A18" s="100"/>
      <c r="B18" s="176">
        <v>2019</v>
      </c>
      <c r="C18" s="176"/>
      <c r="D18" s="176">
        <v>2020</v>
      </c>
      <c r="E18" s="176"/>
      <c r="F18" s="176" t="s">
        <v>156</v>
      </c>
      <c r="G18" s="177"/>
    </row>
    <row r="19" spans="1:7" s="24" customFormat="1" ht="15" customHeight="1" x14ac:dyDescent="0.25">
      <c r="A19" s="102" t="s">
        <v>199</v>
      </c>
      <c r="B19" s="104" t="s">
        <v>200</v>
      </c>
      <c r="C19" s="104" t="s">
        <v>201</v>
      </c>
      <c r="D19" s="104" t="s">
        <v>202</v>
      </c>
      <c r="E19" s="104" t="s">
        <v>203</v>
      </c>
      <c r="F19" s="104" t="s">
        <v>204</v>
      </c>
      <c r="G19" s="105" t="s">
        <v>205</v>
      </c>
    </row>
    <row r="20" spans="1:7" ht="15" customHeight="1" x14ac:dyDescent="0.25">
      <c r="A20" s="118" t="s">
        <v>165</v>
      </c>
      <c r="B20" s="84">
        <v>3796</v>
      </c>
      <c r="C20" s="84">
        <v>1009</v>
      </c>
      <c r="D20" s="84">
        <v>3410</v>
      </c>
      <c r="E20" s="84">
        <v>908</v>
      </c>
      <c r="F20" s="147">
        <f t="shared" ref="F20:F27" si="1">(D20-B20)/B20</f>
        <v>-0.10168598524762908</v>
      </c>
      <c r="G20" s="150">
        <f t="shared" ref="G20:G27" si="2">(E20-C20)/C20</f>
        <v>-0.10009910802775025</v>
      </c>
    </row>
    <row r="21" spans="1:7" ht="15" customHeight="1" x14ac:dyDescent="0.25">
      <c r="A21" s="118" t="s">
        <v>166</v>
      </c>
      <c r="B21" s="84">
        <v>3171</v>
      </c>
      <c r="C21" s="84">
        <v>1760</v>
      </c>
      <c r="D21" s="84">
        <v>2839</v>
      </c>
      <c r="E21" s="84">
        <v>1488</v>
      </c>
      <c r="F21" s="147">
        <f t="shared" si="1"/>
        <v>-0.10469883317565437</v>
      </c>
      <c r="G21" s="150">
        <f t="shared" si="2"/>
        <v>-0.15454545454545454</v>
      </c>
    </row>
    <row r="22" spans="1:7" ht="15" customHeight="1" x14ac:dyDescent="0.25">
      <c r="A22" s="118" t="s">
        <v>167</v>
      </c>
      <c r="B22" s="84">
        <v>1555</v>
      </c>
      <c r="C22" s="84">
        <v>1205</v>
      </c>
      <c r="D22" s="84">
        <v>1309</v>
      </c>
      <c r="E22" s="84">
        <v>977</v>
      </c>
      <c r="F22" s="147">
        <f t="shared" si="1"/>
        <v>-0.15819935691318329</v>
      </c>
      <c r="G22" s="150">
        <f t="shared" si="2"/>
        <v>-0.1892116182572614</v>
      </c>
    </row>
    <row r="23" spans="1:7" ht="15" customHeight="1" x14ac:dyDescent="0.25">
      <c r="A23" s="118" t="s">
        <v>168</v>
      </c>
      <c r="B23" s="84">
        <v>1021</v>
      </c>
      <c r="C23" s="84">
        <v>814</v>
      </c>
      <c r="D23" s="84">
        <v>807</v>
      </c>
      <c r="E23" s="84">
        <v>644</v>
      </c>
      <c r="F23" s="147">
        <f t="shared" si="1"/>
        <v>-0.20959843290891284</v>
      </c>
      <c r="G23" s="150">
        <f t="shared" si="2"/>
        <v>-0.20884520884520885</v>
      </c>
    </row>
    <row r="24" spans="1:7" ht="15" customHeight="1" x14ac:dyDescent="0.25">
      <c r="A24" s="118" t="s">
        <v>169</v>
      </c>
      <c r="B24" s="84">
        <v>828</v>
      </c>
      <c r="C24" s="84">
        <v>638</v>
      </c>
      <c r="D24" s="84">
        <v>646</v>
      </c>
      <c r="E24" s="84">
        <v>614</v>
      </c>
      <c r="F24" s="147">
        <f t="shared" si="1"/>
        <v>-0.21980676328502416</v>
      </c>
      <c r="G24" s="150">
        <f t="shared" si="2"/>
        <v>-3.7617554858934171E-2</v>
      </c>
    </row>
    <row r="25" spans="1:7" ht="15" customHeight="1" x14ac:dyDescent="0.25">
      <c r="A25" s="118" t="s">
        <v>170</v>
      </c>
      <c r="B25" s="84">
        <v>350</v>
      </c>
      <c r="C25" s="84">
        <v>307</v>
      </c>
      <c r="D25" s="84">
        <v>284</v>
      </c>
      <c r="E25" s="84">
        <v>252</v>
      </c>
      <c r="F25" s="147">
        <f t="shared" si="1"/>
        <v>-0.18857142857142858</v>
      </c>
      <c r="G25" s="150">
        <f t="shared" si="2"/>
        <v>-0.17915309446254071</v>
      </c>
    </row>
    <row r="26" spans="1:7" ht="15" customHeight="1" x14ac:dyDescent="0.25">
      <c r="A26" s="118" t="s">
        <v>171</v>
      </c>
      <c r="B26" s="84">
        <v>133</v>
      </c>
      <c r="C26" s="84">
        <v>111</v>
      </c>
      <c r="D26" s="84">
        <v>115</v>
      </c>
      <c r="E26" s="84">
        <v>103</v>
      </c>
      <c r="F26" s="147">
        <f t="shared" si="1"/>
        <v>-0.13533834586466165</v>
      </c>
      <c r="G26" s="150">
        <f t="shared" si="2"/>
        <v>-7.2072072072072071E-2</v>
      </c>
    </row>
    <row r="27" spans="1:7" ht="15" customHeight="1" x14ac:dyDescent="0.25">
      <c r="A27" s="140" t="s">
        <v>172</v>
      </c>
      <c r="B27" s="133">
        <v>83</v>
      </c>
      <c r="C27" s="133">
        <v>66</v>
      </c>
      <c r="D27" s="133">
        <v>57</v>
      </c>
      <c r="E27" s="133">
        <v>84</v>
      </c>
      <c r="F27" s="147">
        <f t="shared" si="1"/>
        <v>-0.31325301204819278</v>
      </c>
      <c r="G27" s="150">
        <f t="shared" si="2"/>
        <v>0.27272727272727271</v>
      </c>
    </row>
    <row r="28" spans="1:7" ht="17.25" customHeight="1" x14ac:dyDescent="0.2">
      <c r="A28" s="17" t="s">
        <v>124</v>
      </c>
      <c r="B28" s="17"/>
      <c r="C28" s="17"/>
      <c r="D28" s="17"/>
      <c r="E28" s="30"/>
      <c r="F28" s="30"/>
      <c r="G28" s="30"/>
    </row>
    <row r="29" spans="1:7" s="13" customFormat="1" ht="12" customHeight="1" x14ac:dyDescent="0.2">
      <c r="A29" s="126" t="s">
        <v>126</v>
      </c>
      <c r="B29" s="18"/>
      <c r="C29" s="18"/>
      <c r="D29" s="18"/>
      <c r="E29" s="14"/>
      <c r="F29" s="14"/>
      <c r="G29" s="14"/>
    </row>
    <row r="30" spans="1:7" s="13" customFormat="1" ht="12" customHeight="1" x14ac:dyDescent="0.2">
      <c r="A30" s="126" t="s">
        <v>196</v>
      </c>
      <c r="B30" s="18"/>
      <c r="C30" s="18"/>
      <c r="D30" s="18"/>
      <c r="E30" s="14"/>
      <c r="F30" s="14"/>
      <c r="G30" s="14"/>
    </row>
    <row r="31" spans="1:7" s="13" customFormat="1" ht="12" customHeight="1" x14ac:dyDescent="0.2">
      <c r="A31" s="126" t="s">
        <v>129</v>
      </c>
      <c r="B31" s="20"/>
      <c r="C31" s="20"/>
      <c r="D31" s="20"/>
      <c r="E31" s="14"/>
      <c r="F31" s="14"/>
      <c r="G31" s="14"/>
    </row>
    <row r="32" spans="1:7" s="13" customFormat="1" ht="12" customHeight="1" x14ac:dyDescent="0.2">
      <c r="A32" s="17" t="s">
        <v>131</v>
      </c>
      <c r="B32" s="21"/>
      <c r="C32" s="21"/>
      <c r="D32" s="21"/>
      <c r="E32" s="14"/>
      <c r="F32" s="14"/>
      <c r="G32" s="14"/>
    </row>
    <row r="33" spans="1:7" s="13" customFormat="1" ht="24" customHeight="1" x14ac:dyDescent="0.2">
      <c r="A33" s="174" t="s">
        <v>132</v>
      </c>
      <c r="B33" s="174"/>
      <c r="C33" s="174"/>
      <c r="D33" s="174"/>
      <c r="E33" s="174"/>
      <c r="F33" s="174"/>
      <c r="G33" s="174"/>
    </row>
    <row r="34" spans="1:7" s="13" customFormat="1" x14ac:dyDescent="0.2">
      <c r="A34" s="78" t="s">
        <v>23</v>
      </c>
      <c r="B34" s="14"/>
      <c r="C34" s="14"/>
      <c r="D34" s="14"/>
      <c r="E34" s="14"/>
      <c r="F34" s="14"/>
      <c r="G34" s="14"/>
    </row>
    <row r="35" spans="1:7" s="13" customFormat="1" ht="12" hidden="1" customHeight="1" x14ac:dyDescent="0.2">
      <c r="A35" s="14"/>
      <c r="B35" s="14"/>
      <c r="C35" s="14"/>
      <c r="D35" s="14"/>
      <c r="E35" s="14"/>
      <c r="F35" s="14"/>
      <c r="G35" s="14"/>
    </row>
    <row r="36" spans="1:7" hidden="1" x14ac:dyDescent="0.2"/>
  </sheetData>
  <mergeCells count="11">
    <mergeCell ref="A33:G33"/>
    <mergeCell ref="A2:B2"/>
    <mergeCell ref="A3:G3"/>
    <mergeCell ref="A17:G17"/>
    <mergeCell ref="F18:G18"/>
    <mergeCell ref="B18:C18"/>
    <mergeCell ref="D18:E18"/>
    <mergeCell ref="B4:C4"/>
    <mergeCell ref="D4:E4"/>
    <mergeCell ref="F4:G4"/>
    <mergeCell ref="A16:G16"/>
  </mergeCells>
  <hyperlinks>
    <hyperlink ref="A2:B2" location="'Table of contents'!A1" display="Back to Table of contents"/>
  </hyperlinks>
  <pageMargins left="0.7" right="0.7" top="0.75" bottom="0.75" header="0.3" footer="0.3"/>
  <pageSetup orientation="portrait" r:id="rId1"/>
  <headerFooter>
    <oddFooter>&amp;L&amp;L&amp;"Arial"&amp;9© 2021 CIHI</oddFooter>
  </headerFooter>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O26"/>
  <sheetViews>
    <sheetView showGridLines="0" zoomScaleNormal="100" workbookViewId="0">
      <pane xSplit="1" topLeftCell="B1" activePane="topRight" state="frozen"/>
      <selection pane="topRight"/>
    </sheetView>
  </sheetViews>
  <sheetFormatPr defaultColWidth="0" defaultRowHeight="14.25" zeroHeight="1" x14ac:dyDescent="0.2"/>
  <cols>
    <col min="1" max="40" width="12.5" style="7" customWidth="1"/>
    <col min="41" max="41" width="0" style="7" hidden="1" customWidth="1"/>
    <col min="42" max="16384" width="9.125" style="7" hidden="1"/>
  </cols>
  <sheetData>
    <row r="1" spans="1:40" s="57" customFormat="1" hidden="1" x14ac:dyDescent="0.2">
      <c r="A1" s="57" t="s">
        <v>208</v>
      </c>
    </row>
    <row r="2" spans="1:40" ht="24" customHeight="1" x14ac:dyDescent="0.2">
      <c r="A2" s="167" t="s">
        <v>84</v>
      </c>
      <c r="B2" s="167"/>
      <c r="C2" s="75"/>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row>
    <row r="3" spans="1:40" s="79" customFormat="1" ht="20.25" customHeight="1" x14ac:dyDescent="0.2">
      <c r="A3" s="79" t="s">
        <v>209</v>
      </c>
    </row>
    <row r="4" spans="1:40" ht="15" x14ac:dyDescent="0.2">
      <c r="A4" s="87"/>
      <c r="B4" s="178" t="s">
        <v>210</v>
      </c>
      <c r="C4" s="178"/>
      <c r="D4" s="178"/>
      <c r="E4" s="178" t="s">
        <v>211</v>
      </c>
      <c r="F4" s="178"/>
      <c r="G4" s="178"/>
      <c r="H4" s="178" t="s">
        <v>87</v>
      </c>
      <c r="I4" s="178"/>
      <c r="J4" s="178"/>
      <c r="K4" s="178" t="s">
        <v>88</v>
      </c>
      <c r="L4" s="178"/>
      <c r="M4" s="178"/>
      <c r="N4" s="178" t="s">
        <v>212</v>
      </c>
      <c r="O4" s="178"/>
      <c r="P4" s="178"/>
      <c r="Q4" s="178" t="s">
        <v>89</v>
      </c>
      <c r="R4" s="178"/>
      <c r="S4" s="178"/>
      <c r="T4" s="178" t="s">
        <v>213</v>
      </c>
      <c r="U4" s="178"/>
      <c r="V4" s="178"/>
      <c r="W4" s="178" t="s">
        <v>90</v>
      </c>
      <c r="X4" s="178"/>
      <c r="Y4" s="178"/>
      <c r="Z4" s="178" t="s">
        <v>91</v>
      </c>
      <c r="AA4" s="178"/>
      <c r="AB4" s="178"/>
      <c r="AC4" s="178" t="s">
        <v>214</v>
      </c>
      <c r="AD4" s="178"/>
      <c r="AE4" s="178"/>
      <c r="AF4" s="178" t="s">
        <v>92</v>
      </c>
      <c r="AG4" s="178"/>
      <c r="AH4" s="178"/>
      <c r="AI4" s="178" t="s">
        <v>215</v>
      </c>
      <c r="AJ4" s="178"/>
      <c r="AK4" s="178"/>
      <c r="AL4" s="178" t="s">
        <v>216</v>
      </c>
      <c r="AM4" s="178"/>
      <c r="AN4" s="179"/>
    </row>
    <row r="5" spans="1:40" s="106" customFormat="1" ht="30" customHeight="1" x14ac:dyDescent="0.25">
      <c r="A5" s="130" t="s">
        <v>93</v>
      </c>
      <c r="B5" s="110" t="s">
        <v>217</v>
      </c>
      <c r="C5" s="110" t="s">
        <v>218</v>
      </c>
      <c r="D5" s="110" t="s">
        <v>219</v>
      </c>
      <c r="E5" s="110" t="s">
        <v>220</v>
      </c>
      <c r="F5" s="110" t="s">
        <v>221</v>
      </c>
      <c r="G5" s="110" t="s">
        <v>222</v>
      </c>
      <c r="H5" s="110" t="s">
        <v>97</v>
      </c>
      <c r="I5" s="110" t="s">
        <v>98</v>
      </c>
      <c r="J5" s="110" t="s">
        <v>99</v>
      </c>
      <c r="K5" s="110" t="s">
        <v>100</v>
      </c>
      <c r="L5" s="110" t="s">
        <v>101</v>
      </c>
      <c r="M5" s="110" t="s">
        <v>102</v>
      </c>
      <c r="N5" s="110" t="s">
        <v>223</v>
      </c>
      <c r="O5" s="110" t="s">
        <v>224</v>
      </c>
      <c r="P5" s="110" t="s">
        <v>225</v>
      </c>
      <c r="Q5" s="110" t="s">
        <v>226</v>
      </c>
      <c r="R5" s="110" t="s">
        <v>104</v>
      </c>
      <c r="S5" s="110" t="s">
        <v>105</v>
      </c>
      <c r="T5" s="110" t="s">
        <v>227</v>
      </c>
      <c r="U5" s="110" t="s">
        <v>228</v>
      </c>
      <c r="V5" s="110" t="s">
        <v>229</v>
      </c>
      <c r="W5" s="110" t="s">
        <v>106</v>
      </c>
      <c r="X5" s="110" t="s">
        <v>107</v>
      </c>
      <c r="Y5" s="110" t="s">
        <v>108</v>
      </c>
      <c r="Z5" s="110" t="s">
        <v>109</v>
      </c>
      <c r="AA5" s="110" t="s">
        <v>110</v>
      </c>
      <c r="AB5" s="110" t="s">
        <v>111</v>
      </c>
      <c r="AC5" s="110" t="s">
        <v>230</v>
      </c>
      <c r="AD5" s="110" t="s">
        <v>231</v>
      </c>
      <c r="AE5" s="110" t="s">
        <v>232</v>
      </c>
      <c r="AF5" s="110" t="s">
        <v>112</v>
      </c>
      <c r="AG5" s="110" t="s">
        <v>113</v>
      </c>
      <c r="AH5" s="110" t="s">
        <v>114</v>
      </c>
      <c r="AI5" s="110" t="s">
        <v>233</v>
      </c>
      <c r="AJ5" s="110" t="s">
        <v>234</v>
      </c>
      <c r="AK5" s="110" t="s">
        <v>235</v>
      </c>
      <c r="AL5" s="110" t="s">
        <v>236</v>
      </c>
      <c r="AM5" s="110" t="s">
        <v>237</v>
      </c>
      <c r="AN5" s="111" t="s">
        <v>238</v>
      </c>
    </row>
    <row r="6" spans="1:40" ht="15" customHeight="1" x14ac:dyDescent="0.25">
      <c r="A6" s="99" t="s">
        <v>115</v>
      </c>
      <c r="B6" s="112">
        <v>1379</v>
      </c>
      <c r="C6" s="112">
        <v>1326</v>
      </c>
      <c r="D6" s="107">
        <f>(Table13[[#This Row],[
2020
Canada]]-Table13[[#This Row],[
2019
Canada]])/Table13[[#This Row],[
2019
Canada]]</f>
        <v>-3.8433647570703409E-2</v>
      </c>
      <c r="E6" s="113">
        <v>34</v>
      </c>
      <c r="F6" s="113">
        <v>44</v>
      </c>
      <c r="G6" s="107">
        <f>(Table13[[#This Row],[
2020
Newfoundland and Labrador]]-Table13[[#This Row],[
2019
Newfoundland and Labrador]])/Table13[[#This Row],[
2019
Newfoundland and Labrador]]</f>
        <v>0.29411764705882354</v>
      </c>
      <c r="H6" s="114">
        <v>11</v>
      </c>
      <c r="I6" s="114">
        <v>5</v>
      </c>
      <c r="J6" s="108">
        <f>(Table13[[#This Row],[
2020
P.E.I.]]-Table13[[#This Row],[
2019
P.E.I.]])/Table13[[#This Row],[
2019
P.E.I.]]</f>
        <v>-0.54545454545454541</v>
      </c>
      <c r="K6" s="113">
        <v>47</v>
      </c>
      <c r="L6" s="113">
        <v>32</v>
      </c>
      <c r="M6" s="107">
        <f>(Table13[[#This Row],[
2020
Nova Scotia]]-Table13[[#This Row],[
2019
Nova Scotia]])/Table13[[#This Row],[
2019
Nova Scotia]]</f>
        <v>-0.31914893617021278</v>
      </c>
      <c r="N6" s="113">
        <v>22</v>
      </c>
      <c r="O6" s="113">
        <v>34</v>
      </c>
      <c r="P6" s="107">
        <f>(Table13[[#This Row],[
2020
New Brunswick]]-Table13[[#This Row],[
2019
New Brunswick
]])/Table13[[#This Row],[
2019
New Brunswick
]]</f>
        <v>0.54545454545454541</v>
      </c>
      <c r="Q6" s="112">
        <v>658</v>
      </c>
      <c r="R6" s="112">
        <v>647</v>
      </c>
      <c r="S6" s="107">
        <f>(Table13[[#This Row],[
2020
Ontario]]-Table13[[#This Row],[
2019
Ontario
]])/Table13[[#This Row],[
2019
Ontario
]]</f>
        <v>-1.6717325227963525E-2</v>
      </c>
      <c r="T6" s="113">
        <v>34</v>
      </c>
      <c r="U6" s="113">
        <v>35</v>
      </c>
      <c r="V6" s="107">
        <f>(Table13[[#This Row],[
2020
Manitoba]]-Table13[[#This Row],[
2019
Manitoba]])/Table13[[#This Row],[
2019
Manitoba]]</f>
        <v>2.9411764705882353E-2</v>
      </c>
      <c r="W6" s="113">
        <v>72</v>
      </c>
      <c r="X6" s="113">
        <v>74</v>
      </c>
      <c r="Y6" s="107">
        <f>(Table13[[#This Row],[
2020
Saskatchewan]]-Table13[[#This Row],[
2019
Saskatchewan]])/Table13[[#This Row],[
2019
Saskatchewan]]</f>
        <v>2.7777777777777776E-2</v>
      </c>
      <c r="Z6" s="112">
        <v>197</v>
      </c>
      <c r="AA6" s="112">
        <v>165</v>
      </c>
      <c r="AB6" s="107">
        <f>(Table13[[#This Row],[
2020
Alberta]]-Table13[[#This Row],[
2019
Alberta]])/Table13[[#This Row],[
2019
Alberta]]</f>
        <v>-0.16243654822335024</v>
      </c>
      <c r="AC6" s="112">
        <v>264</v>
      </c>
      <c r="AD6" s="112">
        <v>263</v>
      </c>
      <c r="AE6" s="107">
        <f>(Table13[[#This Row],[
2020
British Columbia]]-Table13[[#This Row],[
2019
British Columbia]])/Table13[[#This Row],[
2019
British Columbia]]</f>
        <v>-3.787878787878788E-3</v>
      </c>
      <c r="AF6" s="114">
        <v>6</v>
      </c>
      <c r="AG6" s="114" t="s">
        <v>116</v>
      </c>
      <c r="AH6" s="108" t="s">
        <v>116</v>
      </c>
      <c r="AI6" s="114">
        <v>17</v>
      </c>
      <c r="AJ6" s="114">
        <v>12</v>
      </c>
      <c r="AK6" s="108">
        <f>(Table13[[#This Row],[
2020
Northwest Territories]]-Table13[[#This Row],[
2019
Northwest Territories]])/Table13[[#This Row],[
2019
Northwest Territories]]</f>
        <v>-0.29411764705882354</v>
      </c>
      <c r="AL6" s="114">
        <v>8</v>
      </c>
      <c r="AM6" s="158" t="s">
        <v>239</v>
      </c>
      <c r="AN6" s="159" t="s">
        <v>239</v>
      </c>
    </row>
    <row r="7" spans="1:40" ht="15" customHeight="1" x14ac:dyDescent="0.25">
      <c r="A7" s="99" t="s">
        <v>117</v>
      </c>
      <c r="B7" s="112">
        <v>1295</v>
      </c>
      <c r="C7" s="112">
        <v>1017</v>
      </c>
      <c r="D7" s="107">
        <f>(Table13[[#This Row],[
2020
Canada]]-Table13[[#This Row],[
2019
Canada]])/Table13[[#This Row],[
2019
Canada]]</f>
        <v>-0.21467181467181468</v>
      </c>
      <c r="E7" s="113">
        <v>26</v>
      </c>
      <c r="F7" s="113">
        <v>22</v>
      </c>
      <c r="G7" s="107">
        <f>(Table13[[#This Row],[
2020
Newfoundland and Labrador]]-Table13[[#This Row],[
2019
Newfoundland and Labrador]])/Table13[[#This Row],[
2019
Newfoundland and Labrador]]</f>
        <v>-0.15384615384615385</v>
      </c>
      <c r="H7" s="114">
        <v>5</v>
      </c>
      <c r="I7" s="114" t="s">
        <v>116</v>
      </c>
      <c r="J7" s="154" t="s">
        <v>116</v>
      </c>
      <c r="K7" s="113">
        <v>36</v>
      </c>
      <c r="L7" s="113">
        <v>16</v>
      </c>
      <c r="M7" s="107">
        <f>(Table13[[#This Row],[
2020
Nova Scotia]]-Table13[[#This Row],[
2019
Nova Scotia]])/Table13[[#This Row],[
2019
Nova Scotia]]</f>
        <v>-0.55555555555555558</v>
      </c>
      <c r="N7" s="113">
        <v>25</v>
      </c>
      <c r="O7" s="113">
        <v>25</v>
      </c>
      <c r="P7" s="107">
        <f>(Table13[[#This Row],[
2020
New Brunswick]]-Table13[[#This Row],[
2019
New Brunswick
]])/Table13[[#This Row],[
2019
New Brunswick
]]</f>
        <v>0</v>
      </c>
      <c r="Q7" s="112">
        <v>659</v>
      </c>
      <c r="R7" s="112">
        <v>517</v>
      </c>
      <c r="S7" s="107">
        <f>(Table13[[#This Row],[
2020
Ontario]]-Table13[[#This Row],[
2019
Ontario
]])/Table13[[#This Row],[
2019
Ontario
]]</f>
        <v>-0.21547799696509864</v>
      </c>
      <c r="T7" s="113">
        <v>40</v>
      </c>
      <c r="U7" s="113">
        <v>34</v>
      </c>
      <c r="V7" s="107">
        <f>(Table13[[#This Row],[
2020
Manitoba]]-Table13[[#This Row],[
2019
Manitoba]])/Table13[[#This Row],[
2019
Manitoba]]</f>
        <v>-0.15</v>
      </c>
      <c r="W7" s="113">
        <v>63</v>
      </c>
      <c r="X7" s="113">
        <v>42</v>
      </c>
      <c r="Y7" s="107">
        <f>(Table13[[#This Row],[
2020
Saskatchewan]]-Table13[[#This Row],[
2019
Saskatchewan]])/Table13[[#This Row],[
2019
Saskatchewan]]</f>
        <v>-0.33333333333333331</v>
      </c>
      <c r="Z7" s="112">
        <v>142</v>
      </c>
      <c r="AA7" s="112">
        <v>128</v>
      </c>
      <c r="AB7" s="107">
        <f>(Table13[[#This Row],[
2020
Alberta]]-Table13[[#This Row],[
2019
Alberta]])/Table13[[#This Row],[
2019
Alberta]]</f>
        <v>-9.8591549295774641E-2</v>
      </c>
      <c r="AC7" s="112">
        <v>257</v>
      </c>
      <c r="AD7" s="112">
        <v>197</v>
      </c>
      <c r="AE7" s="107">
        <f>(Table13[[#This Row],[
2020
British Columbia]]-Table13[[#This Row],[
2019
British Columbia]])/Table13[[#This Row],[
2019
British Columbia]]</f>
        <v>-0.23346303501945526</v>
      </c>
      <c r="AF7" s="114">
        <v>9</v>
      </c>
      <c r="AG7" s="114">
        <v>9</v>
      </c>
      <c r="AH7" s="108">
        <f>(Table13[[#This Row],[
2020
Yukon]]-Table13[[#This Row],[
2019
Yukon]])/Table13[[#This Row],[
2019
Yukon]]</f>
        <v>0</v>
      </c>
      <c r="AI7" s="114">
        <v>7</v>
      </c>
      <c r="AJ7" s="114">
        <v>7</v>
      </c>
      <c r="AK7" s="108">
        <f>(Table13[[#This Row],[
2020
Northwest Territories]]-Table13[[#This Row],[
2019
Northwest Territories]])/Table13[[#This Row],[
2019
Northwest Territories]]</f>
        <v>0</v>
      </c>
      <c r="AL7" s="114">
        <v>14</v>
      </c>
      <c r="AM7" s="114">
        <v>9</v>
      </c>
      <c r="AN7" s="109">
        <f>(Table13[[#This Row],[
2020
Nunavut]]-Table13[[#This Row],[
2019
Nunavut]])/Table13[[#This Row],[
2019
Nunavut]]</f>
        <v>-0.35714285714285715</v>
      </c>
    </row>
    <row r="8" spans="1:40" ht="15" customHeight="1" x14ac:dyDescent="0.25">
      <c r="A8" s="99" t="s">
        <v>118</v>
      </c>
      <c r="B8" s="112">
        <v>1415</v>
      </c>
      <c r="C8" s="112">
        <v>1091</v>
      </c>
      <c r="D8" s="107">
        <f>(Table13[[#This Row],[
2020
Canada]]-Table13[[#This Row],[
2019
Canada]])/Table13[[#This Row],[
2019
Canada]]</f>
        <v>-0.22897526501766785</v>
      </c>
      <c r="E8" s="113">
        <v>43</v>
      </c>
      <c r="F8" s="113">
        <v>36</v>
      </c>
      <c r="G8" s="107">
        <f>(Table13[[#This Row],[
2020
Newfoundland and Labrador]]-Table13[[#This Row],[
2019
Newfoundland and Labrador]])/Table13[[#This Row],[
2019
Newfoundland and Labrador]]</f>
        <v>-0.16279069767441862</v>
      </c>
      <c r="H8" s="114">
        <v>7</v>
      </c>
      <c r="I8" s="114" t="s">
        <v>116</v>
      </c>
      <c r="J8" s="154" t="s">
        <v>116</v>
      </c>
      <c r="K8" s="113">
        <v>29</v>
      </c>
      <c r="L8" s="113">
        <v>23</v>
      </c>
      <c r="M8" s="107">
        <f>(Table13[[#This Row],[
2020
Nova Scotia]]-Table13[[#This Row],[
2019
Nova Scotia]])/Table13[[#This Row],[
2019
Nova Scotia]]</f>
        <v>-0.20689655172413793</v>
      </c>
      <c r="N8" s="113">
        <v>38</v>
      </c>
      <c r="O8" s="113">
        <v>26</v>
      </c>
      <c r="P8" s="107">
        <f>(Table13[[#This Row],[
2020
New Brunswick]]-Table13[[#This Row],[
2019
New Brunswick
]])/Table13[[#This Row],[
2019
New Brunswick
]]</f>
        <v>-0.31578947368421051</v>
      </c>
      <c r="Q8" s="112">
        <v>716</v>
      </c>
      <c r="R8" s="112">
        <v>546</v>
      </c>
      <c r="S8" s="107">
        <f>(Table13[[#This Row],[
2020
Ontario]]-Table13[[#This Row],[
2019
Ontario
]])/Table13[[#This Row],[
2019
Ontario
]]</f>
        <v>-0.23743016759776536</v>
      </c>
      <c r="T8" s="113">
        <v>38</v>
      </c>
      <c r="U8" s="113">
        <v>33</v>
      </c>
      <c r="V8" s="107">
        <f>(Table13[[#This Row],[
2020
Manitoba]]-Table13[[#This Row],[
2019
Manitoba]])/Table13[[#This Row],[
2019
Manitoba]]</f>
        <v>-0.13157894736842105</v>
      </c>
      <c r="W8" s="113">
        <v>70</v>
      </c>
      <c r="X8" s="113">
        <v>66</v>
      </c>
      <c r="Y8" s="107">
        <f>(Table13[[#This Row],[
2020
Saskatchewan]]-Table13[[#This Row],[
2019
Saskatchewan]])/Table13[[#This Row],[
2019
Saskatchewan]]</f>
        <v>-5.7142857142857141E-2</v>
      </c>
      <c r="Z8" s="112">
        <v>151</v>
      </c>
      <c r="AA8" s="112">
        <v>110</v>
      </c>
      <c r="AB8" s="107">
        <f>(Table13[[#This Row],[
2020
Alberta]]-Table13[[#This Row],[
2019
Alberta]])/Table13[[#This Row],[
2019
Alberta]]</f>
        <v>-0.27152317880794702</v>
      </c>
      <c r="AC8" s="112">
        <v>280</v>
      </c>
      <c r="AD8" s="112">
        <v>218</v>
      </c>
      <c r="AE8" s="107">
        <f>(Table13[[#This Row],[
2020
British Columbia]]-Table13[[#This Row],[
2019
British Columbia]])/Table13[[#This Row],[
2019
British Columbia]]</f>
        <v>-0.22142857142857142</v>
      </c>
      <c r="AF8" s="114">
        <v>7</v>
      </c>
      <c r="AG8" s="114">
        <v>5</v>
      </c>
      <c r="AH8" s="108">
        <f>(Table13[[#This Row],[
2020
Yukon]]-Table13[[#This Row],[
2019
Yukon]])/Table13[[#This Row],[
2019
Yukon]]</f>
        <v>-0.2857142857142857</v>
      </c>
      <c r="AI8" s="114">
        <v>15</v>
      </c>
      <c r="AJ8" s="114" t="s">
        <v>116</v>
      </c>
      <c r="AK8" s="108" t="s">
        <v>116</v>
      </c>
      <c r="AL8" s="114">
        <v>10</v>
      </c>
      <c r="AM8" s="114">
        <v>12</v>
      </c>
      <c r="AN8" s="109">
        <f>(Table13[[#This Row],[
2020
Nunavut]]-Table13[[#This Row],[
2019
Nunavut]])/Table13[[#This Row],[
2019
Nunavut]]</f>
        <v>0.2</v>
      </c>
    </row>
    <row r="9" spans="1:40" ht="15" customHeight="1" x14ac:dyDescent="0.25">
      <c r="A9" s="99" t="s">
        <v>120</v>
      </c>
      <c r="B9" s="112">
        <v>1342</v>
      </c>
      <c r="C9" s="112">
        <v>1158</v>
      </c>
      <c r="D9" s="107">
        <f>(Table13[[#This Row],[
2020
Canada]]-Table13[[#This Row],[
2019
Canada]])/Table13[[#This Row],[
2019
Canada]]</f>
        <v>-0.13710879284649777</v>
      </c>
      <c r="E9" s="113">
        <v>24</v>
      </c>
      <c r="F9" s="113">
        <v>33</v>
      </c>
      <c r="G9" s="107">
        <f>(Table13[[#This Row],[
2020
Newfoundland and Labrador]]-Table13[[#This Row],[
2019
Newfoundland and Labrador]])/Table13[[#This Row],[
2019
Newfoundland and Labrador]]</f>
        <v>0.375</v>
      </c>
      <c r="H9" s="114">
        <v>10</v>
      </c>
      <c r="I9" s="114" t="s">
        <v>116</v>
      </c>
      <c r="J9" s="154" t="s">
        <v>116</v>
      </c>
      <c r="K9" s="113">
        <v>31</v>
      </c>
      <c r="L9" s="113">
        <v>22</v>
      </c>
      <c r="M9" s="107">
        <f>(Table13[[#This Row],[
2020
Nova Scotia]]-Table13[[#This Row],[
2019
Nova Scotia]])/Table13[[#This Row],[
2019
Nova Scotia]]</f>
        <v>-0.29032258064516131</v>
      </c>
      <c r="N9" s="113">
        <v>37</v>
      </c>
      <c r="O9" s="113">
        <v>26</v>
      </c>
      <c r="P9" s="107">
        <f>(Table13[[#This Row],[
2020
New Brunswick]]-Table13[[#This Row],[
2019
New Brunswick
]])/Table13[[#This Row],[
2019
New Brunswick
]]</f>
        <v>-0.29729729729729731</v>
      </c>
      <c r="Q9" s="112">
        <v>657</v>
      </c>
      <c r="R9" s="112">
        <v>582</v>
      </c>
      <c r="S9" s="107">
        <f>(Table13[[#This Row],[
2020
Ontario]]-Table13[[#This Row],[
2019
Ontario
]])/Table13[[#This Row],[
2019
Ontario
]]</f>
        <v>-0.11415525114155251</v>
      </c>
      <c r="T9" s="113">
        <v>42</v>
      </c>
      <c r="U9" s="113">
        <v>49</v>
      </c>
      <c r="V9" s="107">
        <f>(Table13[[#This Row],[
2020
Manitoba]]-Table13[[#This Row],[
2019
Manitoba]])/Table13[[#This Row],[
2019
Manitoba]]</f>
        <v>0.16666666666666666</v>
      </c>
      <c r="W9" s="113">
        <v>86</v>
      </c>
      <c r="X9" s="113">
        <v>56</v>
      </c>
      <c r="Y9" s="107">
        <f>(Table13[[#This Row],[
2020
Saskatchewan]]-Table13[[#This Row],[
2019
Saskatchewan]])/Table13[[#This Row],[
2019
Saskatchewan]]</f>
        <v>-0.34883720930232559</v>
      </c>
      <c r="Z9" s="112">
        <v>161</v>
      </c>
      <c r="AA9" s="112">
        <v>140</v>
      </c>
      <c r="AB9" s="107">
        <f>(Table13[[#This Row],[
2020
Alberta]]-Table13[[#This Row],[
2019
Alberta]])/Table13[[#This Row],[
2019
Alberta]]</f>
        <v>-0.13043478260869565</v>
      </c>
      <c r="AC9" s="112">
        <v>263</v>
      </c>
      <c r="AD9" s="112">
        <v>221</v>
      </c>
      <c r="AE9" s="107">
        <f>(Table13[[#This Row],[
2020
British Columbia]]-Table13[[#This Row],[
2019
British Columbia]])/Table13[[#This Row],[
2019
British Columbia]]</f>
        <v>-0.1596958174904943</v>
      </c>
      <c r="AF9" s="114">
        <v>5</v>
      </c>
      <c r="AG9" s="114" t="s">
        <v>116</v>
      </c>
      <c r="AH9" s="108" t="s">
        <v>116</v>
      </c>
      <c r="AI9" s="114">
        <v>5</v>
      </c>
      <c r="AJ9" s="114">
        <v>7</v>
      </c>
      <c r="AK9" s="108">
        <f>(Table13[[#This Row],[
2020
Northwest Territories]]-Table13[[#This Row],[
2019
Northwest Territories]])/Table13[[#This Row],[
2019
Northwest Territories]]</f>
        <v>0.4</v>
      </c>
      <c r="AL9" s="114">
        <v>5</v>
      </c>
      <c r="AM9" s="114">
        <v>8</v>
      </c>
      <c r="AN9" s="109">
        <f>(Table13[[#This Row],[
2020
Nunavut]]-Table13[[#This Row],[
2019
Nunavut]])/Table13[[#This Row],[
2019
Nunavut]]</f>
        <v>0.6</v>
      </c>
    </row>
    <row r="10" spans="1:40" ht="15" customHeight="1" x14ac:dyDescent="0.25">
      <c r="A10" s="99" t="s">
        <v>121</v>
      </c>
      <c r="B10" s="112">
        <v>1374</v>
      </c>
      <c r="C10" s="112">
        <v>1274</v>
      </c>
      <c r="D10" s="107">
        <f>(Table13[[#This Row],[
2020
Canada]]-Table13[[#This Row],[
2019
Canada]])/Table13[[#This Row],[
2019
Canada]]</f>
        <v>-7.2780203784570591E-2</v>
      </c>
      <c r="E10" s="113">
        <v>41</v>
      </c>
      <c r="F10" s="113">
        <v>20</v>
      </c>
      <c r="G10" s="107">
        <f>(Table13[[#This Row],[
2020
Newfoundland and Labrador]]-Table13[[#This Row],[
2019
Newfoundland and Labrador]])/Table13[[#This Row],[
2019
Newfoundland and Labrador]]</f>
        <v>-0.51219512195121952</v>
      </c>
      <c r="H10" s="114">
        <v>7</v>
      </c>
      <c r="I10" s="114" t="s">
        <v>116</v>
      </c>
      <c r="J10" s="154" t="s">
        <v>116</v>
      </c>
      <c r="K10" s="113">
        <v>27</v>
      </c>
      <c r="L10" s="113">
        <v>35</v>
      </c>
      <c r="M10" s="107">
        <f>(Table13[[#This Row],[
2020
Nova Scotia]]-Table13[[#This Row],[
2019
Nova Scotia]])/Table13[[#This Row],[
2019
Nova Scotia]]</f>
        <v>0.29629629629629628</v>
      </c>
      <c r="N10" s="113">
        <v>34</v>
      </c>
      <c r="O10" s="113">
        <v>33</v>
      </c>
      <c r="P10" s="107">
        <f>(Table13[[#This Row],[
2020
New Brunswick]]-Table13[[#This Row],[
2019
New Brunswick
]])/Table13[[#This Row],[
2019
New Brunswick
]]</f>
        <v>-2.9411764705882353E-2</v>
      </c>
      <c r="Q10" s="112">
        <v>704</v>
      </c>
      <c r="R10" s="112">
        <v>647</v>
      </c>
      <c r="S10" s="107">
        <f>(Table13[[#This Row],[
2020
Ontario]]-Table13[[#This Row],[
2019
Ontario
]])/Table13[[#This Row],[
2019
Ontario
]]</f>
        <v>-8.0965909090909088E-2</v>
      </c>
      <c r="T10" s="113">
        <v>37</v>
      </c>
      <c r="U10" s="113">
        <v>41</v>
      </c>
      <c r="V10" s="107">
        <f>(Table13[[#This Row],[
2020
Manitoba]]-Table13[[#This Row],[
2019
Manitoba]])/Table13[[#This Row],[
2019
Manitoba]]</f>
        <v>0.10810810810810811</v>
      </c>
      <c r="W10" s="113">
        <v>59</v>
      </c>
      <c r="X10" s="113">
        <v>64</v>
      </c>
      <c r="Y10" s="107">
        <f>(Table13[[#This Row],[
2020
Saskatchewan]]-Table13[[#This Row],[
2019
Saskatchewan]])/Table13[[#This Row],[
2019
Saskatchewan]]</f>
        <v>8.4745762711864403E-2</v>
      </c>
      <c r="Z10" s="112">
        <v>169</v>
      </c>
      <c r="AA10" s="112">
        <v>177</v>
      </c>
      <c r="AB10" s="107">
        <f>(Table13[[#This Row],[
2020
Alberta]]-Table13[[#This Row],[
2019
Alberta]])/Table13[[#This Row],[
2019
Alberta]]</f>
        <v>4.7337278106508875E-2</v>
      </c>
      <c r="AC10" s="112">
        <v>252</v>
      </c>
      <c r="AD10" s="112">
        <v>219</v>
      </c>
      <c r="AE10" s="107">
        <f>(Table13[[#This Row],[
2020
British Columbia]]-Table13[[#This Row],[
2019
British Columbia]])/Table13[[#This Row],[
2019
British Columbia]]</f>
        <v>-0.13095238095238096</v>
      </c>
      <c r="AF10" s="114" t="s">
        <v>116</v>
      </c>
      <c r="AG10" s="114">
        <v>8</v>
      </c>
      <c r="AH10" s="108" t="s">
        <v>116</v>
      </c>
      <c r="AI10" s="114">
        <v>8</v>
      </c>
      <c r="AJ10" s="114">
        <v>9</v>
      </c>
      <c r="AK10" s="108">
        <f>(Table13[[#This Row],[
2020
Northwest Territories]]-Table13[[#This Row],[
2019
Northwest Territories]])/Table13[[#This Row],[
2019
Northwest Territories]]</f>
        <v>0.125</v>
      </c>
      <c r="AL10" s="114">
        <v>18</v>
      </c>
      <c r="AM10" s="114">
        <v>10</v>
      </c>
      <c r="AN10" s="109">
        <f>(Table13[[#This Row],[
2020
Nunavut]]-Table13[[#This Row],[
2019
Nunavut]])/Table13[[#This Row],[
2019
Nunavut]]</f>
        <v>-0.44444444444444442</v>
      </c>
    </row>
    <row r="11" spans="1:40" ht="15" customHeight="1" x14ac:dyDescent="0.25">
      <c r="A11" s="99" t="s">
        <v>122</v>
      </c>
      <c r="B11" s="112">
        <v>1336</v>
      </c>
      <c r="C11" s="112">
        <v>1170</v>
      </c>
      <c r="D11" s="107">
        <f>(Table13[[#This Row],[
2020
Canada]]-Table13[[#This Row],[
2019
Canada]])/Table13[[#This Row],[
2019
Canada]]</f>
        <v>-0.12425149700598802</v>
      </c>
      <c r="E11" s="113">
        <v>36</v>
      </c>
      <c r="F11" s="113">
        <v>37</v>
      </c>
      <c r="G11" s="107">
        <f>(Table13[[#This Row],[
2020
Newfoundland and Labrador]]-Table13[[#This Row],[
2019
Newfoundland and Labrador]])/Table13[[#This Row],[
2019
Newfoundland and Labrador]]</f>
        <v>2.7777777777777776E-2</v>
      </c>
      <c r="H11" s="114">
        <v>8</v>
      </c>
      <c r="I11" s="114">
        <v>9</v>
      </c>
      <c r="J11" s="108">
        <f>(Table13[[#This Row],[
2020
P.E.I.]]-Table13[[#This Row],[
2019
P.E.I.]])/Table13[[#This Row],[
2019
P.E.I.]]</f>
        <v>0.125</v>
      </c>
      <c r="K11" s="113">
        <v>24</v>
      </c>
      <c r="L11" s="113">
        <v>22</v>
      </c>
      <c r="M11" s="107">
        <f>(Table13[[#This Row],[
2020
Nova Scotia]]-Table13[[#This Row],[
2019
Nova Scotia]])/Table13[[#This Row],[
2019
Nova Scotia]]</f>
        <v>-8.3333333333333329E-2</v>
      </c>
      <c r="N11" s="113">
        <v>24</v>
      </c>
      <c r="O11" s="113">
        <v>24</v>
      </c>
      <c r="P11" s="107">
        <f>(Table13[[#This Row],[
2020
New Brunswick]]-Table13[[#This Row],[
2019
New Brunswick
]])/Table13[[#This Row],[
2019
New Brunswick
]]</f>
        <v>0</v>
      </c>
      <c r="Q11" s="112">
        <v>681</v>
      </c>
      <c r="R11" s="112">
        <v>551</v>
      </c>
      <c r="S11" s="107">
        <f>(Table13[[#This Row],[
2020
Ontario]]-Table13[[#This Row],[
2019
Ontario
]])/Table13[[#This Row],[
2019
Ontario
]]</f>
        <v>-0.19089574155653452</v>
      </c>
      <c r="T11" s="113">
        <v>37</v>
      </c>
      <c r="U11" s="113">
        <v>50</v>
      </c>
      <c r="V11" s="107">
        <f>(Table13[[#This Row],[
2020
Manitoba]]-Table13[[#This Row],[
2019
Manitoba]])/Table13[[#This Row],[
2019
Manitoba]]</f>
        <v>0.35135135135135137</v>
      </c>
      <c r="W11" s="113">
        <v>66</v>
      </c>
      <c r="X11" s="113">
        <v>65</v>
      </c>
      <c r="Y11" s="107">
        <f>(Table13[[#This Row],[
2020
Saskatchewan]]-Table13[[#This Row],[
2019
Saskatchewan]])/Table13[[#This Row],[
2019
Saskatchewan]]</f>
        <v>-1.5151515151515152E-2</v>
      </c>
      <c r="Z11" s="112">
        <v>155</v>
      </c>
      <c r="AA11" s="112">
        <v>170</v>
      </c>
      <c r="AB11" s="107">
        <f>(Table13[[#This Row],[
2020
Alberta]]-Table13[[#This Row],[
2019
Alberta]])/Table13[[#This Row],[
2019
Alberta]]</f>
        <v>9.6774193548387094E-2</v>
      </c>
      <c r="AC11" s="112">
        <v>266</v>
      </c>
      <c r="AD11" s="112">
        <v>209</v>
      </c>
      <c r="AE11" s="107">
        <f>(Table13[[#This Row],[
2020
British Columbia]]-Table13[[#This Row],[
2019
British Columbia]])/Table13[[#This Row],[
2019
British Columbia]]</f>
        <v>-0.21428571428571427</v>
      </c>
      <c r="AF11" s="114" t="s">
        <v>116</v>
      </c>
      <c r="AG11" s="114">
        <v>8</v>
      </c>
      <c r="AH11" s="108" t="s">
        <v>116</v>
      </c>
      <c r="AI11" s="114">
        <v>8</v>
      </c>
      <c r="AJ11" s="158" t="s">
        <v>239</v>
      </c>
      <c r="AK11" s="162" t="s">
        <v>239</v>
      </c>
      <c r="AL11" s="114">
        <v>9</v>
      </c>
      <c r="AM11" s="114">
        <v>9</v>
      </c>
      <c r="AN11" s="109">
        <f>(Table13[[#This Row],[
2020
Nunavut]]-Table13[[#This Row],[
2019
Nunavut]])/Table13[[#This Row],[
2019
Nunavut]]</f>
        <v>0</v>
      </c>
    </row>
    <row r="12" spans="1:40" ht="15" customHeight="1" x14ac:dyDescent="0.25">
      <c r="A12" s="99" t="s">
        <v>123</v>
      </c>
      <c r="B12" s="112">
        <v>1235</v>
      </c>
      <c r="C12" s="112">
        <v>1170</v>
      </c>
      <c r="D12" s="107">
        <f>(Table13[[#This Row],[
2020
Canada]]-Table13[[#This Row],[
2019
Canada]])/Table13[[#This Row],[
2019
Canada]]</f>
        <v>-5.2631578947368418E-2</v>
      </c>
      <c r="E12" s="113">
        <v>30</v>
      </c>
      <c r="F12" s="113">
        <v>27</v>
      </c>
      <c r="G12" s="107">
        <f>(Table13[[#This Row],[
2020
Newfoundland and Labrador]]-Table13[[#This Row],[
2019
Newfoundland and Labrador]])/Table13[[#This Row],[
2019
Newfoundland and Labrador]]</f>
        <v>-0.1</v>
      </c>
      <c r="H12" s="114">
        <v>7</v>
      </c>
      <c r="I12" s="114">
        <v>10</v>
      </c>
      <c r="J12" s="108">
        <f>(Table13[[#This Row],[
2020
P.E.I.]]-Table13[[#This Row],[
2019
P.E.I.]])/Table13[[#This Row],[
2019
P.E.I.]]</f>
        <v>0.42857142857142855</v>
      </c>
      <c r="K12" s="113">
        <v>28</v>
      </c>
      <c r="L12" s="113">
        <v>27</v>
      </c>
      <c r="M12" s="107">
        <f>(Table13[[#This Row],[
2020
Nova Scotia]]-Table13[[#This Row],[
2019
Nova Scotia]])/Table13[[#This Row],[
2019
Nova Scotia]]</f>
        <v>-3.5714285714285712E-2</v>
      </c>
      <c r="N12" s="113">
        <v>30</v>
      </c>
      <c r="O12" s="113">
        <v>14</v>
      </c>
      <c r="P12" s="107">
        <f>(Table13[[#This Row],[
2020
New Brunswick]]-Table13[[#This Row],[
2019
New Brunswick
]])/Table13[[#This Row],[
2019
New Brunswick
]]</f>
        <v>-0.53333333333333333</v>
      </c>
      <c r="Q12" s="112">
        <v>608</v>
      </c>
      <c r="R12" s="112">
        <v>617</v>
      </c>
      <c r="S12" s="107">
        <f>(Table13[[#This Row],[
2020
Ontario]]-Table13[[#This Row],[
2019
Ontario
]])/Table13[[#This Row],[
2019
Ontario
]]</f>
        <v>1.4802631578947368E-2</v>
      </c>
      <c r="T12" s="113">
        <v>31</v>
      </c>
      <c r="U12" s="113">
        <v>26</v>
      </c>
      <c r="V12" s="107">
        <f>(Table13[[#This Row],[
2020
Manitoba]]-Table13[[#This Row],[
2019
Manitoba]])/Table13[[#This Row],[
2019
Manitoba]]</f>
        <v>-0.16129032258064516</v>
      </c>
      <c r="W12" s="113">
        <v>62</v>
      </c>
      <c r="X12" s="113">
        <v>46</v>
      </c>
      <c r="Y12" s="107">
        <f>(Table13[[#This Row],[
2020
Saskatchewan]]-Table13[[#This Row],[
2019
Saskatchewan]])/Table13[[#This Row],[
2019
Saskatchewan]]</f>
        <v>-0.25806451612903225</v>
      </c>
      <c r="Z12" s="112">
        <v>157</v>
      </c>
      <c r="AA12" s="112">
        <v>157</v>
      </c>
      <c r="AB12" s="107">
        <f>(Table13[[#This Row],[
2020
Alberta]]-Table13[[#This Row],[
2019
Alberta]])/Table13[[#This Row],[
2019
Alberta]]</f>
        <v>0</v>
      </c>
      <c r="AC12" s="112">
        <v>250</v>
      </c>
      <c r="AD12" s="112">
        <v>230</v>
      </c>
      <c r="AE12" s="107">
        <f>(Table13[[#This Row],[
2020
British Columbia]]-Table13[[#This Row],[
2019
British Columbia]])/Table13[[#This Row],[
2019
British Columbia]]</f>
        <v>-0.08</v>
      </c>
      <c r="AF12" s="114">
        <v>6</v>
      </c>
      <c r="AG12" s="114">
        <v>6</v>
      </c>
      <c r="AH12" s="108">
        <f>(Table13[[#This Row],[
2020
Yukon]]-Table13[[#This Row],[
2019
Yukon]])/Table13[[#This Row],[
2019
Yukon]]</f>
        <v>0</v>
      </c>
      <c r="AI12" s="114">
        <v>11</v>
      </c>
      <c r="AJ12" s="158" t="s">
        <v>239</v>
      </c>
      <c r="AK12" s="162" t="s">
        <v>239</v>
      </c>
      <c r="AL12" s="114">
        <v>7</v>
      </c>
      <c r="AM12" s="158" t="s">
        <v>239</v>
      </c>
      <c r="AN12" s="159" t="s">
        <v>239</v>
      </c>
    </row>
    <row r="13" spans="1:40" s="103" customFormat="1" ht="15" customHeight="1" x14ac:dyDescent="0.25">
      <c r="A13" s="135" t="s">
        <v>86</v>
      </c>
      <c r="B13" s="136">
        <v>9376</v>
      </c>
      <c r="C13" s="136">
        <v>8206</v>
      </c>
      <c r="D13" s="143">
        <f>(Table13[[#This Row],[
2020
Canada]]-Table13[[#This Row],[
2019
Canada]])/Table13[[#This Row],[
2019
Canada]]</f>
        <v>-0.12478668941979522</v>
      </c>
      <c r="E13" s="137">
        <v>234</v>
      </c>
      <c r="F13" s="137">
        <v>219</v>
      </c>
      <c r="G13" s="143">
        <f>(Table13[[#This Row],[
2020
Newfoundland and Labrador]]-Table13[[#This Row],[
2019
Newfoundland and Labrador]])/Table13[[#This Row],[
2019
Newfoundland and Labrador]]</f>
        <v>-6.4102564102564097E-2</v>
      </c>
      <c r="H13" s="137">
        <v>55</v>
      </c>
      <c r="I13" s="137">
        <v>34</v>
      </c>
      <c r="J13" s="144">
        <f>(Table13[[#This Row],[
2020
P.E.I.]]-Table13[[#This Row],[
2019
P.E.I.]])/Table13[[#This Row],[
2019
P.E.I.]]</f>
        <v>-0.38181818181818183</v>
      </c>
      <c r="K13" s="137">
        <v>222</v>
      </c>
      <c r="L13" s="137">
        <v>177</v>
      </c>
      <c r="M13" s="143">
        <f>(Table13[[#This Row],[
2020
Nova Scotia]]-Table13[[#This Row],[
2019
Nova Scotia]])/Table13[[#This Row],[
2019
Nova Scotia]]</f>
        <v>-0.20270270270270271</v>
      </c>
      <c r="N13" s="137">
        <v>210</v>
      </c>
      <c r="O13" s="137">
        <v>182</v>
      </c>
      <c r="P13" s="143">
        <f>(Table13[[#This Row],[
2020
New Brunswick]]-Table13[[#This Row],[
2019
New Brunswick
]])/Table13[[#This Row],[
2019
New Brunswick
]]</f>
        <v>-0.13333333333333333</v>
      </c>
      <c r="Q13" s="136">
        <v>4683</v>
      </c>
      <c r="R13" s="136">
        <v>4107</v>
      </c>
      <c r="S13" s="143">
        <f>(Table13[[#This Row],[
2020
Ontario]]-Table13[[#This Row],[
2019
Ontario
]])/Table13[[#This Row],[
2019
Ontario
]]</f>
        <v>-0.12299807815502883</v>
      </c>
      <c r="T13" s="137">
        <v>259</v>
      </c>
      <c r="U13" s="137">
        <v>268</v>
      </c>
      <c r="V13" s="143">
        <f>(Table13[[#This Row],[
2020
Manitoba]]-Table13[[#This Row],[
2019
Manitoba]])/Table13[[#This Row],[
2019
Manitoba]]</f>
        <v>3.4749034749034749E-2</v>
      </c>
      <c r="W13" s="137">
        <v>478</v>
      </c>
      <c r="X13" s="137">
        <v>413</v>
      </c>
      <c r="Y13" s="143">
        <f>(Table13[[#This Row],[
2020
Saskatchewan]]-Table13[[#This Row],[
2019
Saskatchewan]])/Table13[[#This Row],[
2019
Saskatchewan]]</f>
        <v>-0.13598326359832635</v>
      </c>
      <c r="Z13" s="136">
        <v>1132</v>
      </c>
      <c r="AA13" s="136">
        <v>1047</v>
      </c>
      <c r="AB13" s="143">
        <f>(Table13[[#This Row],[
2020
Alberta]]-Table13[[#This Row],[
2019
Alberta]])/Table13[[#This Row],[
2019
Alberta]]</f>
        <v>-7.5088339222614847E-2</v>
      </c>
      <c r="AC13" s="136">
        <v>1832</v>
      </c>
      <c r="AD13" s="136">
        <v>1557</v>
      </c>
      <c r="AE13" s="143">
        <f>(Table13[[#This Row],[
2020
British Columbia]]-Table13[[#This Row],[
2019
British Columbia]])/Table13[[#This Row],[
2019
British Columbia]]</f>
        <v>-0.15010917030567686</v>
      </c>
      <c r="AF13" s="137">
        <v>40</v>
      </c>
      <c r="AG13" s="137">
        <v>43</v>
      </c>
      <c r="AH13" s="144">
        <f>(Table13[[#This Row],[
2020
Yukon]]-Table13[[#This Row],[
2019
Yukon]])/Table13[[#This Row],[
2019
Yukon]]</f>
        <v>7.4999999999999997E-2</v>
      </c>
      <c r="AI13" s="137">
        <v>71</v>
      </c>
      <c r="AJ13" s="163" t="s">
        <v>240</v>
      </c>
      <c r="AK13" s="164" t="s">
        <v>241</v>
      </c>
      <c r="AL13" s="138">
        <v>71</v>
      </c>
      <c r="AM13" s="160" t="s">
        <v>242</v>
      </c>
      <c r="AN13" s="161" t="s">
        <v>241</v>
      </c>
    </row>
    <row r="14" spans="1:40" s="126" customFormat="1" ht="17.25" customHeight="1" x14ac:dyDescent="0.2">
      <c r="A14" s="17" t="s">
        <v>124</v>
      </c>
    </row>
    <row r="15" spans="1:40" s="126" customFormat="1" ht="12" customHeight="1" x14ac:dyDescent="0.2">
      <c r="A15" s="126" t="s">
        <v>207</v>
      </c>
    </row>
    <row r="16" spans="1:40" s="126" customFormat="1" ht="12" customHeight="1" x14ac:dyDescent="0.2">
      <c r="A16" s="128" t="s">
        <v>243</v>
      </c>
    </row>
    <row r="17" spans="1:41" s="126" customFormat="1" ht="12" customHeight="1" x14ac:dyDescent="0.2">
      <c r="A17" s="126" t="s">
        <v>244</v>
      </c>
    </row>
    <row r="18" spans="1:41" s="126" customFormat="1" ht="12" customHeight="1" x14ac:dyDescent="0.2">
      <c r="A18" s="126" t="s">
        <v>126</v>
      </c>
      <c r="AK18" s="127"/>
      <c r="AN18" s="127"/>
    </row>
    <row r="19" spans="1:41" s="126" customFormat="1" ht="12" customHeight="1" x14ac:dyDescent="0.2">
      <c r="A19" s="126" t="s">
        <v>196</v>
      </c>
      <c r="AK19" s="127"/>
      <c r="AN19" s="127"/>
    </row>
    <row r="20" spans="1:41" s="126" customFormat="1" ht="12" customHeight="1" x14ac:dyDescent="0.2">
      <c r="A20" s="126" t="s">
        <v>129</v>
      </c>
      <c r="AK20" s="127"/>
      <c r="AN20" s="127"/>
    </row>
    <row r="21" spans="1:41" s="126" customFormat="1" ht="12" customHeight="1" x14ac:dyDescent="0.2">
      <c r="A21" s="126" t="s">
        <v>130</v>
      </c>
      <c r="AK21" s="127"/>
      <c r="AN21" s="127"/>
    </row>
    <row r="22" spans="1:41" s="126" customFormat="1" ht="12" x14ac:dyDescent="0.2">
      <c r="A22" s="22" t="s">
        <v>131</v>
      </c>
      <c r="AK22" s="127"/>
      <c r="AN22" s="127"/>
    </row>
    <row r="23" spans="1:41" s="126" customFormat="1" ht="12" customHeight="1" x14ac:dyDescent="0.2">
      <c r="A23" s="18" t="s">
        <v>245</v>
      </c>
    </row>
    <row r="24" spans="1:41" ht="23.45" customHeight="1" x14ac:dyDescent="0.2">
      <c r="A24" s="78" t="s">
        <v>23</v>
      </c>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row>
    <row r="25" spans="1:41" hidden="1" x14ac:dyDescent="0.2">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row>
    <row r="26" spans="1:41" hidden="1" x14ac:dyDescent="0.2">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row>
  </sheetData>
  <mergeCells count="14">
    <mergeCell ref="AL4:AN4"/>
    <mergeCell ref="W4:Y4"/>
    <mergeCell ref="Z4:AB4"/>
    <mergeCell ref="AF4:AH4"/>
    <mergeCell ref="AC4:AE4"/>
    <mergeCell ref="N4:P4"/>
    <mergeCell ref="T4:V4"/>
    <mergeCell ref="Q4:S4"/>
    <mergeCell ref="AI4:AK4"/>
    <mergeCell ref="A2:B2"/>
    <mergeCell ref="B4:D4"/>
    <mergeCell ref="E4:G4"/>
    <mergeCell ref="H4:J4"/>
    <mergeCell ref="K4:M4"/>
  </mergeCells>
  <hyperlinks>
    <hyperlink ref="A2:B2" location="'Table of contents'!A1" display="Back to Table of contents"/>
  </hyperlinks>
  <pageMargins left="0.7" right="0.7" top="0.75" bottom="0.75" header="0.3" footer="0.3"/>
  <pageSetup orientation="portrait" r:id="rId1"/>
  <headerFooter>
    <oddFooter>&amp;L&amp;L&amp;"Arial"&amp;9© 2021 CIHI</oddFooter>
  </headerFooter>
  <ignoredErrors>
    <ignoredError sqref="J7:J10"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46"/>
  <sheetViews>
    <sheetView showGridLines="0" topLeftCell="A2" zoomScaleNormal="100" workbookViewId="0"/>
  </sheetViews>
  <sheetFormatPr defaultColWidth="0" defaultRowHeight="14.25" zeroHeight="1" x14ac:dyDescent="0.2"/>
  <cols>
    <col min="1" max="1" width="42.25" customWidth="1"/>
    <col min="2" max="3" width="18.375" customWidth="1"/>
    <col min="4" max="4" width="19" customWidth="1"/>
    <col min="5" max="7" width="0" hidden="1" customWidth="1"/>
    <col min="8" max="16384" width="8.625" hidden="1"/>
  </cols>
  <sheetData>
    <row r="1" spans="1:6" s="60" customFormat="1" ht="15" hidden="1" x14ac:dyDescent="0.25">
      <c r="A1" s="58" t="s">
        <v>246</v>
      </c>
    </row>
    <row r="2" spans="1:6" ht="24" customHeight="1" x14ac:dyDescent="0.2">
      <c r="A2" s="129" t="s">
        <v>84</v>
      </c>
      <c r="B2" s="75"/>
      <c r="C2" s="52"/>
      <c r="D2" s="52"/>
      <c r="E2" s="52"/>
      <c r="F2" s="52"/>
    </row>
    <row r="3" spans="1:6" s="79" customFormat="1" ht="36" customHeight="1" x14ac:dyDescent="0.2">
      <c r="A3" s="175" t="s">
        <v>247</v>
      </c>
      <c r="B3" s="175"/>
      <c r="C3" s="175"/>
      <c r="D3" s="175"/>
    </row>
    <row r="4" spans="1:6" ht="15" customHeight="1" x14ac:dyDescent="0.2">
      <c r="A4" s="115" t="s">
        <v>153</v>
      </c>
      <c r="B4" s="95" t="s">
        <v>154</v>
      </c>
      <c r="C4" s="95" t="s">
        <v>155</v>
      </c>
      <c r="D4" s="95" t="s">
        <v>156</v>
      </c>
      <c r="E4" s="52"/>
      <c r="F4" s="52"/>
    </row>
    <row r="5" spans="1:6" ht="15" customHeight="1" x14ac:dyDescent="0.25">
      <c r="A5" s="135" t="s">
        <v>248</v>
      </c>
      <c r="B5" s="133">
        <v>9376</v>
      </c>
      <c r="C5" s="133">
        <v>8206</v>
      </c>
      <c r="D5" s="139">
        <f>(Table14[2020]-Table14[2019])/Table14[2019]</f>
        <v>-0.12478668941979522</v>
      </c>
      <c r="E5" s="2" t="s">
        <v>249</v>
      </c>
      <c r="F5" s="52"/>
    </row>
    <row r="6" spans="1:6" ht="15" customHeight="1" x14ac:dyDescent="0.2">
      <c r="A6" s="115" t="s">
        <v>158</v>
      </c>
      <c r="B6" s="95" t="s">
        <v>154</v>
      </c>
      <c r="C6" s="95" t="s">
        <v>155</v>
      </c>
      <c r="D6" s="95" t="s">
        <v>156</v>
      </c>
      <c r="E6" s="52"/>
      <c r="F6" s="52"/>
    </row>
    <row r="7" spans="1:6" ht="15" customHeight="1" x14ac:dyDescent="0.25">
      <c r="A7" s="99" t="s">
        <v>159</v>
      </c>
      <c r="B7" s="84">
        <v>3434</v>
      </c>
      <c r="C7" s="84">
        <v>3131</v>
      </c>
      <c r="D7" s="117">
        <f>(Table15[[#This Row],[2020]]-Table15[[#This Row],[2019]])/Table15[[#This Row],[2019]]</f>
        <v>-8.8235294117647065E-2</v>
      </c>
      <c r="E7" s="5"/>
      <c r="F7" s="52"/>
    </row>
    <row r="8" spans="1:6" ht="15" customHeight="1" x14ac:dyDescent="0.25">
      <c r="A8" s="99" t="s">
        <v>160</v>
      </c>
      <c r="B8" s="84">
        <v>3058</v>
      </c>
      <c r="C8" s="84">
        <v>2641</v>
      </c>
      <c r="D8" s="117">
        <f>(Table15[[#This Row],[2020]]-Table15[[#This Row],[2019]])/Table15[[#This Row],[2019]]</f>
        <v>-0.13636363636363635</v>
      </c>
      <c r="E8" s="5"/>
      <c r="F8" s="52"/>
    </row>
    <row r="9" spans="1:6" ht="15" customHeight="1" x14ac:dyDescent="0.25">
      <c r="A9" s="99" t="s">
        <v>161</v>
      </c>
      <c r="B9" s="84">
        <v>2201</v>
      </c>
      <c r="C9" s="84">
        <v>1820</v>
      </c>
      <c r="D9" s="117">
        <f>(Table15[[#This Row],[2020]]-Table15[[#This Row],[2019]])/Table15[[#This Row],[2019]]</f>
        <v>-0.17310313493866425</v>
      </c>
      <c r="E9" s="5"/>
      <c r="F9" s="52"/>
    </row>
    <row r="10" spans="1:6" ht="15" customHeight="1" x14ac:dyDescent="0.25">
      <c r="A10" s="99" t="s">
        <v>162</v>
      </c>
      <c r="B10" s="84">
        <v>586</v>
      </c>
      <c r="C10" s="84">
        <v>513</v>
      </c>
      <c r="D10" s="117">
        <f>(Table15[[#This Row],[2020]]-Table15[[#This Row],[2019]])/Table15[[#This Row],[2019]]</f>
        <v>-0.12457337883959044</v>
      </c>
      <c r="E10" s="5"/>
      <c r="F10" s="52"/>
    </row>
    <row r="11" spans="1:6" ht="15" customHeight="1" x14ac:dyDescent="0.25">
      <c r="A11" s="135" t="s">
        <v>163</v>
      </c>
      <c r="B11" s="133">
        <v>97</v>
      </c>
      <c r="C11" s="133">
        <v>101</v>
      </c>
      <c r="D11" s="117">
        <f>(Table15[[#This Row],[2020]]-Table15[[#This Row],[2019]])/Table15[[#This Row],[2019]]</f>
        <v>4.1237113402061855E-2</v>
      </c>
      <c r="E11" s="5"/>
      <c r="F11" s="52"/>
    </row>
    <row r="12" spans="1:6" ht="15" customHeight="1" x14ac:dyDescent="0.2">
      <c r="A12" s="115" t="s">
        <v>250</v>
      </c>
      <c r="B12" s="95" t="s">
        <v>154</v>
      </c>
      <c r="C12" s="95" t="s">
        <v>155</v>
      </c>
      <c r="D12" s="95" t="s">
        <v>156</v>
      </c>
      <c r="E12" s="56"/>
      <c r="F12" s="56"/>
    </row>
    <row r="13" spans="1:6" ht="15" customHeight="1" x14ac:dyDescent="0.25">
      <c r="A13" s="118" t="s">
        <v>165</v>
      </c>
      <c r="B13" s="84">
        <v>2096</v>
      </c>
      <c r="C13" s="84">
        <v>1861</v>
      </c>
      <c r="D13" s="117">
        <f>(Table16[[#This Row],[2020]]-Table16[[#This Row],[2019]])/Table16[[#This Row],[2019]]</f>
        <v>-0.11211832061068702</v>
      </c>
      <c r="E13" s="5"/>
      <c r="F13" s="56"/>
    </row>
    <row r="14" spans="1:6" ht="15" customHeight="1" x14ac:dyDescent="0.25">
      <c r="A14" s="118" t="s">
        <v>166</v>
      </c>
      <c r="B14" s="84">
        <v>2281</v>
      </c>
      <c r="C14" s="84">
        <v>2106</v>
      </c>
      <c r="D14" s="117">
        <f>(Table16[[#This Row],[2020]]-Table16[[#This Row],[2019]])/Table16[[#This Row],[2019]]</f>
        <v>-7.672073651907059E-2</v>
      </c>
      <c r="E14" s="5"/>
      <c r="F14" s="56"/>
    </row>
    <row r="15" spans="1:6" ht="15" customHeight="1" x14ac:dyDescent="0.25">
      <c r="A15" s="118" t="s">
        <v>167</v>
      </c>
      <c r="B15" s="84">
        <v>1483</v>
      </c>
      <c r="C15" s="84">
        <v>1253</v>
      </c>
      <c r="D15" s="117">
        <f>(Table16[[#This Row],[2020]]-Table16[[#This Row],[2019]])/Table16[[#This Row],[2019]]</f>
        <v>-0.15509103169251517</v>
      </c>
      <c r="E15" s="5"/>
      <c r="F15" s="56"/>
    </row>
    <row r="16" spans="1:6" ht="15" customHeight="1" x14ac:dyDescent="0.25">
      <c r="A16" s="118" t="s">
        <v>168</v>
      </c>
      <c r="B16" s="84">
        <v>1264</v>
      </c>
      <c r="C16" s="84">
        <v>1060</v>
      </c>
      <c r="D16" s="117">
        <f>(Table16[[#This Row],[2020]]-Table16[[#This Row],[2019]])/Table16[[#This Row],[2019]]</f>
        <v>-0.16139240506329114</v>
      </c>
      <c r="E16" s="5"/>
      <c r="F16" s="56"/>
    </row>
    <row r="17" spans="1:6" ht="15" customHeight="1" x14ac:dyDescent="0.25">
      <c r="A17" s="118" t="s">
        <v>169</v>
      </c>
      <c r="B17" s="84">
        <v>1190</v>
      </c>
      <c r="C17" s="84">
        <v>971</v>
      </c>
      <c r="D17" s="117">
        <f>(Table16[[#This Row],[2020]]-Table16[[#This Row],[2019]])/Table16[[#This Row],[2019]]</f>
        <v>-0.18403361344537816</v>
      </c>
      <c r="E17" s="5"/>
      <c r="F17" s="56"/>
    </row>
    <row r="18" spans="1:6" ht="15" customHeight="1" x14ac:dyDescent="0.25">
      <c r="A18" s="118" t="s">
        <v>170</v>
      </c>
      <c r="B18" s="84">
        <v>628</v>
      </c>
      <c r="C18" s="84">
        <v>543</v>
      </c>
      <c r="D18" s="117">
        <f>(Table16[[#This Row],[2020]]-Table16[[#This Row],[2019]])/Table16[[#This Row],[2019]]</f>
        <v>-0.13535031847133758</v>
      </c>
      <c r="E18" s="5"/>
      <c r="F18" s="56"/>
    </row>
    <row r="19" spans="1:6" ht="15" customHeight="1" x14ac:dyDescent="0.25">
      <c r="A19" s="118" t="s">
        <v>171</v>
      </c>
      <c r="B19" s="84">
        <v>268</v>
      </c>
      <c r="C19" s="84">
        <v>232</v>
      </c>
      <c r="D19" s="117">
        <f>(Table16[[#This Row],[2020]]-Table16[[#This Row],[2019]])/Table16[[#This Row],[2019]]</f>
        <v>-0.13432835820895522</v>
      </c>
      <c r="E19" s="5"/>
      <c r="F19" s="56"/>
    </row>
    <row r="20" spans="1:6" ht="15" customHeight="1" x14ac:dyDescent="0.25">
      <c r="A20" s="140" t="s">
        <v>172</v>
      </c>
      <c r="B20" s="133">
        <v>166</v>
      </c>
      <c r="C20" s="133">
        <v>180</v>
      </c>
      <c r="D20" s="117">
        <f>(Table16[[#This Row],[2020]]-Table16[[#This Row],[2019]])/Table16[[#This Row],[2019]]</f>
        <v>8.4337349397590355E-2</v>
      </c>
      <c r="E20" s="5"/>
      <c r="F20" s="56"/>
    </row>
    <row r="21" spans="1:6" ht="15" customHeight="1" x14ac:dyDescent="0.2">
      <c r="A21" s="115" t="s">
        <v>173</v>
      </c>
      <c r="B21" s="95" t="s">
        <v>154</v>
      </c>
      <c r="C21" s="95" t="s">
        <v>155</v>
      </c>
      <c r="D21" s="95" t="s">
        <v>156</v>
      </c>
      <c r="E21" s="52"/>
      <c r="F21" s="52"/>
    </row>
    <row r="22" spans="1:6" ht="15" customHeight="1" x14ac:dyDescent="0.25">
      <c r="A22" s="99" t="s">
        <v>174</v>
      </c>
      <c r="B22" s="84">
        <v>3478</v>
      </c>
      <c r="C22" s="84">
        <v>2969</v>
      </c>
      <c r="D22" s="117">
        <f>(Table17[[#This Row],[2020]]-Table17[[#This Row],[2019]])/Table17[[#This Row],[2019]]</f>
        <v>-0.14634847613571017</v>
      </c>
      <c r="E22" s="5"/>
      <c r="F22" s="52"/>
    </row>
    <row r="23" spans="1:6" ht="15" customHeight="1" x14ac:dyDescent="0.25">
      <c r="A23" s="135" t="s">
        <v>175</v>
      </c>
      <c r="B23" s="133">
        <v>5898</v>
      </c>
      <c r="C23" s="133">
        <v>5237</v>
      </c>
      <c r="D23" s="117">
        <f>(Table17[[#This Row],[2020]]-Table17[[#This Row],[2019]])/Table17[[#This Row],[2019]]</f>
        <v>-0.11207188877585622</v>
      </c>
      <c r="E23" s="5"/>
      <c r="F23" s="52"/>
    </row>
    <row r="24" spans="1:6" ht="15" customHeight="1" x14ac:dyDescent="0.2">
      <c r="A24" s="115" t="s">
        <v>176</v>
      </c>
      <c r="B24" s="95" t="s">
        <v>154</v>
      </c>
      <c r="C24" s="95" t="s">
        <v>155</v>
      </c>
      <c r="D24" s="95" t="s">
        <v>156</v>
      </c>
      <c r="E24" s="52"/>
      <c r="F24" s="52"/>
    </row>
    <row r="25" spans="1:6" ht="15" customHeight="1" x14ac:dyDescent="0.25">
      <c r="A25" s="99" t="s">
        <v>177</v>
      </c>
      <c r="B25" s="84">
        <v>7357</v>
      </c>
      <c r="C25" s="84">
        <v>6411</v>
      </c>
      <c r="D25" s="117">
        <f>(Table18[[#This Row],[2020]]-Table18[[#This Row],[2019]])/Table18[[#This Row],[2019]]</f>
        <v>-0.12858502106837025</v>
      </c>
      <c r="E25" s="5"/>
      <c r="F25" s="52"/>
    </row>
    <row r="26" spans="1:6" ht="15" customHeight="1" x14ac:dyDescent="0.25">
      <c r="A26" s="135" t="s">
        <v>178</v>
      </c>
      <c r="B26" s="133">
        <v>1738</v>
      </c>
      <c r="C26" s="133">
        <v>1577</v>
      </c>
      <c r="D26" s="117">
        <f>(Table18[[#This Row],[2020]]-Table18[[#This Row],[2019]])/Table18[[#This Row],[2019]]</f>
        <v>-9.2635212888377449E-2</v>
      </c>
      <c r="E26" s="5"/>
      <c r="F26" s="52"/>
    </row>
    <row r="27" spans="1:6" ht="15" customHeight="1" x14ac:dyDescent="0.2">
      <c r="A27" s="115" t="s">
        <v>179</v>
      </c>
      <c r="B27" s="95" t="s">
        <v>154</v>
      </c>
      <c r="C27" s="95" t="s">
        <v>155</v>
      </c>
      <c r="D27" s="95" t="s">
        <v>156</v>
      </c>
      <c r="E27" s="52"/>
      <c r="F27" s="52"/>
    </row>
    <row r="28" spans="1:6" ht="15" customHeight="1" x14ac:dyDescent="0.25">
      <c r="A28" s="99" t="s">
        <v>180</v>
      </c>
      <c r="B28" s="84">
        <v>2795</v>
      </c>
      <c r="C28" s="84">
        <v>2555</v>
      </c>
      <c r="D28" s="117">
        <f>(Table19[[#This Row],[2020]]-Table19[[#This Row],[2019]])/Table19[[#This Row],[2019]]</f>
        <v>-8.5867620751341675E-2</v>
      </c>
      <c r="E28" s="5"/>
      <c r="F28" s="52"/>
    </row>
    <row r="29" spans="1:6" ht="15" customHeight="1" x14ac:dyDescent="0.25">
      <c r="A29" s="99" t="s">
        <v>181</v>
      </c>
      <c r="B29" s="84">
        <v>2005</v>
      </c>
      <c r="C29" s="84">
        <v>1717</v>
      </c>
      <c r="D29" s="117">
        <f>(Table19[[#This Row],[2020]]-Table19[[#This Row],[2019]])/Table19[[#This Row],[2019]]</f>
        <v>-0.14364089775561098</v>
      </c>
      <c r="E29" s="5"/>
      <c r="F29" s="52"/>
    </row>
    <row r="30" spans="1:6" ht="15" customHeight="1" x14ac:dyDescent="0.25">
      <c r="A30" s="99" t="s">
        <v>182</v>
      </c>
      <c r="B30" s="84">
        <v>1576</v>
      </c>
      <c r="C30" s="84">
        <v>1382</v>
      </c>
      <c r="D30" s="117">
        <f>(Table19[[#This Row],[2020]]-Table19[[#This Row],[2019]])/Table19[[#This Row],[2019]]</f>
        <v>-0.12309644670050761</v>
      </c>
      <c r="E30" s="5"/>
      <c r="F30" s="52"/>
    </row>
    <row r="31" spans="1:6" ht="15" customHeight="1" x14ac:dyDescent="0.25">
      <c r="A31" s="99" t="s">
        <v>183</v>
      </c>
      <c r="B31" s="84">
        <v>1420</v>
      </c>
      <c r="C31" s="84">
        <v>1234</v>
      </c>
      <c r="D31" s="117">
        <f>(Table19[[#This Row],[2020]]-Table19[[#This Row],[2019]])/Table19[[#This Row],[2019]]</f>
        <v>-0.13098591549295774</v>
      </c>
      <c r="E31" s="5"/>
      <c r="F31" s="52"/>
    </row>
    <row r="32" spans="1:6" ht="15" customHeight="1" x14ac:dyDescent="0.25">
      <c r="A32" s="135" t="s">
        <v>184</v>
      </c>
      <c r="B32" s="133">
        <v>1253</v>
      </c>
      <c r="C32" s="133">
        <v>1075</v>
      </c>
      <c r="D32" s="117">
        <f>(Table19[[#This Row],[2020]]-Table19[[#This Row],[2019]])/Table19[[#This Row],[2019]]</f>
        <v>-0.14205905826017559</v>
      </c>
      <c r="E32" s="5"/>
      <c r="F32" s="52"/>
    </row>
    <row r="33" spans="1:7" ht="15" customHeight="1" x14ac:dyDescent="0.2">
      <c r="A33" s="115" t="s">
        <v>191</v>
      </c>
      <c r="B33" s="95" t="s">
        <v>154</v>
      </c>
      <c r="C33" s="95" t="s">
        <v>155</v>
      </c>
      <c r="D33" s="95" t="s">
        <v>156</v>
      </c>
      <c r="E33" s="52"/>
      <c r="F33" s="52"/>
      <c r="G33" s="52"/>
    </row>
    <row r="34" spans="1:7" ht="15" customHeight="1" x14ac:dyDescent="0.25">
      <c r="A34" s="99" t="s">
        <v>251</v>
      </c>
      <c r="B34" s="84">
        <v>163</v>
      </c>
      <c r="C34" s="84">
        <v>149</v>
      </c>
      <c r="D34" s="117">
        <f>(Table20[[#This Row],[2020]]-Table20[[#This Row],[2019]])/Table20[[#This Row],[2019]]</f>
        <v>-8.5889570552147243E-2</v>
      </c>
      <c r="E34" s="5"/>
      <c r="F34" s="52"/>
      <c r="G34" s="30"/>
    </row>
    <row r="35" spans="1:7" ht="15" customHeight="1" x14ac:dyDescent="0.25">
      <c r="A35" s="99" t="s">
        <v>252</v>
      </c>
      <c r="B35" s="84">
        <v>7115</v>
      </c>
      <c r="C35" s="84">
        <v>6327</v>
      </c>
      <c r="D35" s="117">
        <f>(Table20[[#This Row],[2020]]-Table20[[#This Row],[2019]])/Table20[[#This Row],[2019]]</f>
        <v>-0.11075193253689389</v>
      </c>
      <c r="E35" s="5"/>
      <c r="F35" s="52"/>
      <c r="G35" s="30"/>
    </row>
    <row r="36" spans="1:7" ht="15" customHeight="1" x14ac:dyDescent="0.25">
      <c r="A36" s="99" t="s">
        <v>253</v>
      </c>
      <c r="B36" s="84">
        <v>8885</v>
      </c>
      <c r="C36" s="84">
        <v>7783</v>
      </c>
      <c r="D36" s="117">
        <f>(Table20[[#This Row],[2020]]-Table20[[#This Row],[2019]])/Table20[[#This Row],[2019]]</f>
        <v>-0.12402926280247609</v>
      </c>
      <c r="E36" s="2"/>
      <c r="F36" s="52"/>
      <c r="G36" s="30"/>
    </row>
    <row r="37" spans="1:7" ht="15" customHeight="1" x14ac:dyDescent="0.25">
      <c r="A37" s="135" t="s">
        <v>254</v>
      </c>
      <c r="B37" s="133">
        <v>885</v>
      </c>
      <c r="C37" s="133">
        <v>791</v>
      </c>
      <c r="D37" s="117">
        <f>(Table20[[#This Row],[2020]]-Table20[[#This Row],[2019]])/Table20[[#This Row],[2019]]</f>
        <v>-0.10621468926553672</v>
      </c>
      <c r="E37" s="52"/>
      <c r="F37" s="52"/>
      <c r="G37" s="9"/>
    </row>
    <row r="38" spans="1:7" s="126" customFormat="1" ht="17.25" customHeight="1" x14ac:dyDescent="0.2">
      <c r="A38" s="17" t="s">
        <v>124</v>
      </c>
    </row>
    <row r="39" spans="1:7" s="126" customFormat="1" ht="12" customHeight="1" x14ac:dyDescent="0.2">
      <c r="A39" s="126" t="s">
        <v>244</v>
      </c>
    </row>
    <row r="40" spans="1:7" s="126" customFormat="1" ht="12" customHeight="1" x14ac:dyDescent="0.2">
      <c r="A40" s="126" t="s">
        <v>126</v>
      </c>
    </row>
    <row r="41" spans="1:7" s="126" customFormat="1" ht="12" customHeight="1" x14ac:dyDescent="0.2">
      <c r="A41" s="126" t="s">
        <v>196</v>
      </c>
    </row>
    <row r="42" spans="1:7" s="126" customFormat="1" ht="12" customHeight="1" x14ac:dyDescent="0.2">
      <c r="A42" s="126" t="s">
        <v>129</v>
      </c>
    </row>
    <row r="43" spans="1:7" s="126" customFormat="1" ht="12" customHeight="1" x14ac:dyDescent="0.2">
      <c r="A43" s="17" t="s">
        <v>131</v>
      </c>
    </row>
    <row r="44" spans="1:7" s="126" customFormat="1" ht="24" customHeight="1" x14ac:dyDescent="0.2">
      <c r="A44" s="180" t="s">
        <v>245</v>
      </c>
      <c r="B44" s="180"/>
      <c r="C44" s="180"/>
      <c r="D44" s="180"/>
    </row>
    <row r="45" spans="1:7" ht="17.45" customHeight="1" x14ac:dyDescent="0.2">
      <c r="A45" s="78" t="s">
        <v>23</v>
      </c>
      <c r="B45" s="52"/>
      <c r="C45" s="52"/>
      <c r="D45" s="52"/>
      <c r="E45" s="52"/>
      <c r="F45" s="52"/>
      <c r="G45" s="52"/>
    </row>
    <row r="46" spans="1:7" hidden="1" x14ac:dyDescent="0.2">
      <c r="A46" s="52"/>
      <c r="B46" s="52"/>
      <c r="C46" s="52"/>
      <c r="D46" s="52"/>
      <c r="E46" s="52"/>
      <c r="F46" s="52"/>
      <c r="G46" s="52"/>
    </row>
  </sheetData>
  <mergeCells count="2">
    <mergeCell ref="A3:D3"/>
    <mergeCell ref="A44:D44"/>
  </mergeCells>
  <hyperlinks>
    <hyperlink ref="A2" location="'Table of contents'!A1" display="Back to Table of contents"/>
  </hyperlinks>
  <pageMargins left="0.7" right="0.7" top="0.75" bottom="0.75" header="0.3" footer="0.3"/>
  <pageSetup orientation="portrait" horizontalDpi="1200" verticalDpi="1200" r:id="rId1"/>
  <headerFooter>
    <oddFooter>&amp;L&amp;L&amp;"Arial"&amp;9© 2021 CIHI</oddFooter>
  </headerFooter>
  <tableParts count="7">
    <tablePart r:id="rId2"/>
    <tablePart r:id="rId3"/>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23</vt:i4>
      </vt:variant>
    </vt:vector>
  </HeadingPairs>
  <TitlesOfParts>
    <vt:vector size="34" baseType="lpstr">
      <vt:lpstr>Impact on Self-Harm</vt:lpstr>
      <vt:lpstr>Notes to readers</vt:lpstr>
      <vt:lpstr>Table of contents</vt:lpstr>
      <vt:lpstr>1. ED by month, prov</vt:lpstr>
      <vt:lpstr>2. ED by mode of self-harm</vt:lpstr>
      <vt:lpstr>3. ED patient characteristics</vt:lpstr>
      <vt:lpstr>4. ED age and gender</vt:lpstr>
      <vt:lpstr>5. Inpatient by month, prov</vt:lpstr>
      <vt:lpstr>6. Inpatient characteristics</vt:lpstr>
      <vt:lpstr>7. Inpatient by mode</vt:lpstr>
      <vt:lpstr>8. Hosp age and gender</vt:lpstr>
      <vt:lpstr>Title..AN13</vt:lpstr>
      <vt:lpstr>Title..D11</vt:lpstr>
      <vt:lpstr>Title..D11.6</vt:lpstr>
      <vt:lpstr>Title..D20</vt:lpstr>
      <vt:lpstr>Title..D20.6</vt:lpstr>
      <vt:lpstr>Title..D23</vt:lpstr>
      <vt:lpstr>Title..D23.6</vt:lpstr>
      <vt:lpstr>Title..D26</vt:lpstr>
      <vt:lpstr>Title..D26.6</vt:lpstr>
      <vt:lpstr>Title..D32</vt:lpstr>
      <vt:lpstr>Title..D32.6</vt:lpstr>
      <vt:lpstr>Title..D37.6</vt:lpstr>
      <vt:lpstr>Title..D38</vt:lpstr>
      <vt:lpstr>Title..D43</vt:lpstr>
      <vt:lpstr>Title..D5</vt:lpstr>
      <vt:lpstr>Title..D5.6</vt:lpstr>
      <vt:lpstr>Title..G10</vt:lpstr>
      <vt:lpstr>Title..G10.8</vt:lpstr>
      <vt:lpstr>Title..G27</vt:lpstr>
      <vt:lpstr>Title..G28.8</vt:lpstr>
      <vt:lpstr>Title..M13</vt:lpstr>
      <vt:lpstr>Title..M13.7</vt:lpstr>
      <vt:lpstr>Title..V13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Unintended Consequences of COVID-19: Impact on Self-Harm Behaviour — Data Tables</dc:title>
  <dc:subject/>
  <dc:creator/>
  <cp:keywords>emergency department, ED, inpatient, intentional self-harm</cp:keywords>
  <dc:description/>
  <cp:lastModifiedBy/>
  <cp:revision>1</cp:revision>
  <dcterms:created xsi:type="dcterms:W3CDTF">2021-04-12T13:26:00Z</dcterms:created>
  <dcterms:modified xsi:type="dcterms:W3CDTF">2021-04-12T13:28:40Z</dcterms:modified>
  <cp:category/>
  <cp:contentStatus/>
</cp:coreProperties>
</file>